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Gustavo\Documents\Pesquisa\Artigos\2019_Stochastic Paced Balancing\Version 2\Supporting Information\Dataset3\Results_Dataset3\"/>
    </mc:Choice>
  </mc:AlternateContent>
  <xr:revisionPtr revIDLastSave="0" documentId="13_ncr:1_{FBA4D61E-A9D3-4C15-8A4E-85C966F0815B}" xr6:coauthVersionLast="44" xr6:coauthVersionMax="44" xr10:uidLastSave="{00000000-0000-0000-0000-000000000000}"/>
  <bookViews>
    <workbookView xWindow="-108" yWindow="-108" windowWidth="23256" windowHeight="12576" activeTab="3" xr2:uid="{00000000-000D-0000-FFFF-FFFF00000000}"/>
  </bookViews>
  <sheets>
    <sheet name="Average Demand" sheetId="1" r:id="rId1"/>
    <sheet name="Stochastic Solution" sheetId="2" r:id="rId2"/>
    <sheet name="Wait-And-See" sheetId="3" r:id="rId3"/>
    <sheet name="Summary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3" i="4" l="1"/>
  <c r="L17" i="4"/>
  <c r="L18" i="4"/>
  <c r="L19" i="4"/>
  <c r="L20" i="4"/>
  <c r="L21" i="4"/>
  <c r="L22" i="4"/>
  <c r="L23" i="4"/>
  <c r="L24" i="4"/>
  <c r="L25" i="4"/>
  <c r="L16" i="4"/>
  <c r="K17" i="4"/>
  <c r="K18" i="4"/>
  <c r="K19" i="4"/>
  <c r="K20" i="4"/>
  <c r="K21" i="4"/>
  <c r="K22" i="4"/>
  <c r="K23" i="4"/>
  <c r="K24" i="4"/>
  <c r="K25" i="4"/>
  <c r="K16" i="4"/>
  <c r="T7" i="4"/>
  <c r="T8" i="4"/>
  <c r="T9" i="4"/>
  <c r="T10" i="4"/>
  <c r="T11" i="4"/>
  <c r="T12" i="4"/>
  <c r="T13" i="4"/>
  <c r="U7" i="4"/>
  <c r="U8" i="4"/>
  <c r="U9" i="4"/>
  <c r="U10" i="4"/>
  <c r="U11" i="4"/>
  <c r="U12" i="4"/>
  <c r="U13" i="4"/>
  <c r="J17" i="4"/>
  <c r="J18" i="4"/>
  <c r="J19" i="4"/>
  <c r="J20" i="4"/>
  <c r="J21" i="4"/>
  <c r="J22" i="4"/>
  <c r="J23" i="4"/>
  <c r="J24" i="4"/>
  <c r="J25" i="4"/>
  <c r="J16" i="4"/>
  <c r="I17" i="4"/>
  <c r="I18" i="4"/>
  <c r="I19" i="4"/>
  <c r="I20" i="4"/>
  <c r="I21" i="4"/>
  <c r="I22" i="4"/>
  <c r="I23" i="4"/>
  <c r="I24" i="4"/>
  <c r="I25" i="4"/>
  <c r="I16" i="4"/>
  <c r="W7" i="4" l="1"/>
  <c r="V7" i="4" l="1"/>
  <c r="P5" i="4" l="1"/>
  <c r="Q5" i="4"/>
  <c r="R5" i="4"/>
  <c r="T5" i="4"/>
  <c r="U5" i="4"/>
  <c r="V5" i="4"/>
  <c r="W5" i="4"/>
  <c r="P6" i="4"/>
  <c r="Y6" i="4" s="1"/>
  <c r="Q6" i="4"/>
  <c r="R6" i="4"/>
  <c r="T6" i="4"/>
  <c r="U6" i="4"/>
  <c r="V6" i="4"/>
  <c r="W6" i="4"/>
  <c r="P7" i="4"/>
  <c r="Q7" i="4"/>
  <c r="R7" i="4"/>
  <c r="P8" i="4"/>
  <c r="Y8" i="4" s="1"/>
  <c r="Q8" i="4"/>
  <c r="R8" i="4"/>
  <c r="V8" i="4"/>
  <c r="W8" i="4"/>
  <c r="P9" i="4"/>
  <c r="Q9" i="4"/>
  <c r="R9" i="4"/>
  <c r="V9" i="4"/>
  <c r="W9" i="4"/>
  <c r="P10" i="4"/>
  <c r="Y10" i="4" s="1"/>
  <c r="Q10" i="4"/>
  <c r="R10" i="4"/>
  <c r="V10" i="4"/>
  <c r="W10" i="4"/>
  <c r="P11" i="4"/>
  <c r="Q11" i="4"/>
  <c r="R11" i="4"/>
  <c r="V11" i="4"/>
  <c r="W11" i="4"/>
  <c r="P12" i="4"/>
  <c r="Q12" i="4"/>
  <c r="R12" i="4"/>
  <c r="V12" i="4"/>
  <c r="W12" i="4"/>
  <c r="P13" i="4"/>
  <c r="Q13" i="4"/>
  <c r="R13" i="4"/>
  <c r="V13" i="4"/>
  <c r="W13" i="4"/>
  <c r="Q4" i="4"/>
  <c r="R4" i="4"/>
  <c r="T4" i="4"/>
  <c r="U4" i="4"/>
  <c r="V4" i="4"/>
  <c r="W4" i="4"/>
  <c r="P4" i="4"/>
  <c r="S5" i="4"/>
  <c r="S6" i="4"/>
  <c r="S7" i="4"/>
  <c r="S8" i="4"/>
  <c r="S9" i="4"/>
  <c r="S10" i="4"/>
  <c r="S11" i="4"/>
  <c r="S12" i="4"/>
  <c r="S13" i="4"/>
  <c r="S4" i="4"/>
  <c r="Y7" i="4" l="1"/>
  <c r="Y4" i="4"/>
  <c r="Y12" i="4"/>
  <c r="Y13" i="4"/>
  <c r="Y9" i="4"/>
  <c r="Y11" i="4"/>
  <c r="Y5" i="4"/>
</calcChain>
</file>

<file path=xl/sharedStrings.xml><?xml version="1.0" encoding="utf-8"?>
<sst xmlns="http://schemas.openxmlformats.org/spreadsheetml/2006/main" count="111" uniqueCount="51">
  <si>
    <t>Realized UW</t>
  </si>
  <si>
    <t>Expected UL</t>
  </si>
  <si>
    <t>UB</t>
  </si>
  <si>
    <t>LB</t>
  </si>
  <si>
    <t>Time</t>
  </si>
  <si>
    <t>Stochastic</t>
  </si>
  <si>
    <t>VSS</t>
  </si>
  <si>
    <t>Exp UB</t>
  </si>
  <si>
    <t>Exp LB</t>
  </si>
  <si>
    <t>Wait-and-See</t>
  </si>
  <si>
    <t>Latex Table</t>
  </si>
  <si>
    <t>Instance</t>
  </si>
  <si>
    <t>Average</t>
  </si>
  <si>
    <t>Realized</t>
  </si>
  <si>
    <t>Expected</t>
  </si>
  <si>
    <t>[LB; UB]</t>
  </si>
  <si>
    <t>With points</t>
  </si>
  <si>
    <t>HAHN_m10_s10_01.txt</t>
  </si>
  <si>
    <t>HAHN_m10_s20_01.txt</t>
  </si>
  <si>
    <t>HAHN_m10_s30_01.txt</t>
  </si>
  <si>
    <t>HAHN_m10_s40_01.txt</t>
  </si>
  <si>
    <t>HAHN_m10_s50_01.txt</t>
  </si>
  <si>
    <t>HAHN_m15_s10_01.txt</t>
  </si>
  <si>
    <t>HAHN_m15_s20_01.txt</t>
  </si>
  <si>
    <t>HAHN_m15_s30_01.txt</t>
  </si>
  <si>
    <t>HAHN_m15_s40_01.txt</t>
  </si>
  <si>
    <t>HAHN_m15_s50_01.txt</t>
  </si>
  <si>
    <t>3,90</t>
  </si>
  <si>
    <t>VSS/(VSS+EVPI)</t>
  </si>
  <si>
    <t>EVPI</t>
  </si>
  <si>
    <t>1,8%</t>
  </si>
  <si>
    <t>12,2%</t>
  </si>
  <si>
    <t>6,6%</t>
  </si>
  <si>
    <t>17,1%</t>
  </si>
  <si>
    <t>5,9%</t>
  </si>
  <si>
    <t>22,9%</t>
  </si>
  <si>
    <t>16,5%</t>
  </si>
  <si>
    <t>13,4%</t>
  </si>
  <si>
    <t>1,0%</t>
  </si>
  <si>
    <t>Scenarios</t>
  </si>
  <si>
    <t>MPS</t>
  </si>
  <si>
    <t>Hahn</t>
  </si>
  <si>
    <t>1.8\%</t>
  </si>
  <si>
    <t>12.2\%</t>
  </si>
  <si>
    <t>6.6\%</t>
  </si>
  <si>
    <t>17.1\%</t>
  </si>
  <si>
    <t>5.9\%</t>
  </si>
  <si>
    <t>22.9\%</t>
  </si>
  <si>
    <t>16.5\%</t>
  </si>
  <si>
    <t>13.4\%</t>
  </si>
  <si>
    <t>1.0\%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</si>
</sst>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49" fontId="0" fillId="0" borderId="0" xfId="0" applyNumberFormat="1"/>
    <xf numFmtId="9" fontId="0" fillId="0" borderId="0" xfId="1" applyFont="1"/>
    <xf numFmtId="164" fontId="0" fillId="0" borderId="0" xfId="1" applyNumberFormat="1" applyFont="1"/>
    <xf numFmtId="49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2"/>
  <sheetViews>
    <sheetView topLeftCell="A2" workbookViewId="0">
      <selection activeCell="C3" sqref="C3:C12"/>
    </sheetView>
  </sheetViews>
  <sheetFormatPr defaultRowHeight="14.4" x14ac:dyDescent="0.3"/>
  <cols>
    <col min="3" max="3" width="11.33203125" bestFit="1" customWidth="1"/>
    <col min="4" max="4" width="20" bestFit="1" customWidth="1"/>
  </cols>
  <sheetData>
    <row r="2" spans="2:5" x14ac:dyDescent="0.3">
      <c r="C2" t="s">
        <v>0</v>
      </c>
      <c r="D2" t="s">
        <v>1</v>
      </c>
      <c r="E2" t="s">
        <v>4</v>
      </c>
    </row>
    <row r="3" spans="2:5" x14ac:dyDescent="0.3">
      <c r="B3" t="s">
        <v>17</v>
      </c>
      <c r="C3">
        <v>579.75</v>
      </c>
      <c r="D3">
        <v>439.79412000000002</v>
      </c>
      <c r="E3">
        <v>2.73</v>
      </c>
    </row>
    <row r="4" spans="2:5" x14ac:dyDescent="0.3">
      <c r="B4" t="s">
        <v>18</v>
      </c>
      <c r="C4">
        <v>555.41999999999996</v>
      </c>
      <c r="D4">
        <v>25.823530000000002</v>
      </c>
      <c r="E4">
        <v>260.92</v>
      </c>
    </row>
    <row r="5" spans="2:5" x14ac:dyDescent="0.3">
      <c r="B5" t="s">
        <v>19</v>
      </c>
      <c r="C5">
        <v>541.38036</v>
      </c>
      <c r="D5">
        <v>393.41176000000002</v>
      </c>
      <c r="E5">
        <v>11.25</v>
      </c>
    </row>
    <row r="6" spans="2:5" x14ac:dyDescent="0.3">
      <c r="B6" t="s">
        <v>20</v>
      </c>
      <c r="C6">
        <v>502.77875</v>
      </c>
      <c r="D6">
        <v>294.67646999999999</v>
      </c>
      <c r="E6">
        <v>16.239999999999998</v>
      </c>
    </row>
    <row r="7" spans="2:5" x14ac:dyDescent="0.3">
      <c r="B7" t="s">
        <v>21</v>
      </c>
      <c r="C7">
        <v>409.12400000000002</v>
      </c>
      <c r="D7">
        <v>126.67646999999999</v>
      </c>
      <c r="E7">
        <v>34.36</v>
      </c>
    </row>
    <row r="8" spans="2:5" x14ac:dyDescent="0.3">
      <c r="B8" t="s">
        <v>22</v>
      </c>
      <c r="C8">
        <v>424.85</v>
      </c>
      <c r="D8">
        <v>208.79411999999999</v>
      </c>
      <c r="E8">
        <v>31.6</v>
      </c>
    </row>
    <row r="9" spans="2:5" x14ac:dyDescent="0.3">
      <c r="B9" t="s">
        <v>23</v>
      </c>
      <c r="C9">
        <v>407.88666999999998</v>
      </c>
      <c r="D9">
        <v>42.176470000000002</v>
      </c>
      <c r="E9">
        <v>41.5</v>
      </c>
    </row>
    <row r="10" spans="2:5" x14ac:dyDescent="0.3">
      <c r="B10" t="s">
        <v>24</v>
      </c>
      <c r="C10">
        <v>446.97665000000001</v>
      </c>
      <c r="D10">
        <v>135.58824000000001</v>
      </c>
      <c r="E10">
        <v>63.21</v>
      </c>
    </row>
    <row r="11" spans="2:5" x14ac:dyDescent="0.3">
      <c r="B11" t="s">
        <v>25</v>
      </c>
      <c r="C11">
        <v>447.34500000000003</v>
      </c>
      <c r="D11">
        <v>202.35293999999999</v>
      </c>
      <c r="E11">
        <v>83.02</v>
      </c>
    </row>
    <row r="12" spans="2:5" x14ac:dyDescent="0.3">
      <c r="B12" t="s">
        <v>26</v>
      </c>
      <c r="C12">
        <v>402.23599999999999</v>
      </c>
      <c r="D12">
        <v>296.82353000000001</v>
      </c>
      <c r="E12">
        <v>54.85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0E026-9232-40BE-81D9-49FBCF1E3358}">
  <dimension ref="B2:E12"/>
  <sheetViews>
    <sheetView workbookViewId="0">
      <selection activeCell="D3" sqref="D3:D12"/>
    </sheetView>
  </sheetViews>
  <sheetFormatPr defaultRowHeight="14.4" x14ac:dyDescent="0.3"/>
  <cols>
    <col min="2" max="2" width="20.21875" bestFit="1" customWidth="1"/>
  </cols>
  <sheetData>
    <row r="2" spans="2:5" x14ac:dyDescent="0.3">
      <c r="B2" t="s">
        <v>11</v>
      </c>
      <c r="C2" t="s">
        <v>2</v>
      </c>
      <c r="D2" t="s">
        <v>3</v>
      </c>
      <c r="E2" t="s">
        <v>4</v>
      </c>
    </row>
    <row r="3" spans="2:5" x14ac:dyDescent="0.3">
      <c r="B3" t="s">
        <v>17</v>
      </c>
      <c r="C3">
        <v>570.41</v>
      </c>
      <c r="D3">
        <v>570.41</v>
      </c>
      <c r="E3">
        <v>4.2</v>
      </c>
    </row>
    <row r="4" spans="2:5" x14ac:dyDescent="0.3">
      <c r="B4" t="s">
        <v>18</v>
      </c>
      <c r="C4">
        <v>490.19</v>
      </c>
      <c r="D4">
        <v>490.19</v>
      </c>
      <c r="E4">
        <v>43.7</v>
      </c>
    </row>
    <row r="5" spans="2:5" x14ac:dyDescent="0.3">
      <c r="B5" t="s">
        <v>19</v>
      </c>
      <c r="C5">
        <v>506.96</v>
      </c>
      <c r="D5">
        <v>506.96</v>
      </c>
      <c r="E5">
        <v>36.9</v>
      </c>
    </row>
    <row r="6" spans="2:5" x14ac:dyDescent="0.3">
      <c r="B6" t="s">
        <v>20</v>
      </c>
      <c r="C6">
        <v>493.97</v>
      </c>
      <c r="D6">
        <v>493.97</v>
      </c>
      <c r="E6">
        <v>215.3</v>
      </c>
    </row>
    <row r="7" spans="2:5" x14ac:dyDescent="0.3">
      <c r="B7" t="s">
        <v>21</v>
      </c>
      <c r="C7">
        <v>340.08</v>
      </c>
      <c r="D7">
        <v>340.07</v>
      </c>
      <c r="E7">
        <v>631.9</v>
      </c>
    </row>
    <row r="8" spans="2:5" x14ac:dyDescent="0.3">
      <c r="B8" t="s">
        <v>22</v>
      </c>
      <c r="C8">
        <v>401.78</v>
      </c>
      <c r="D8">
        <v>401.78</v>
      </c>
      <c r="E8">
        <v>122.3</v>
      </c>
    </row>
    <row r="9" spans="2:5" x14ac:dyDescent="0.3">
      <c r="B9" t="s">
        <v>23</v>
      </c>
      <c r="C9">
        <v>317.99</v>
      </c>
      <c r="D9">
        <v>317.99</v>
      </c>
      <c r="E9">
        <v>10010.6</v>
      </c>
    </row>
    <row r="10" spans="2:5" x14ac:dyDescent="0.3">
      <c r="B10" t="s">
        <v>24</v>
      </c>
      <c r="C10">
        <v>374.96</v>
      </c>
      <c r="D10">
        <v>374.96</v>
      </c>
      <c r="E10">
        <v>2409.3000000000002</v>
      </c>
    </row>
    <row r="11" spans="2:5" x14ac:dyDescent="0.3">
      <c r="B11" t="s">
        <v>25</v>
      </c>
      <c r="C11">
        <v>388.71</v>
      </c>
      <c r="D11">
        <v>388.71</v>
      </c>
      <c r="E11">
        <v>4553.1000000000004</v>
      </c>
    </row>
    <row r="12" spans="2:5" x14ac:dyDescent="0.3">
      <c r="B12" t="s">
        <v>26</v>
      </c>
      <c r="C12">
        <v>398.34</v>
      </c>
      <c r="D12">
        <v>398.34</v>
      </c>
      <c r="E12">
        <v>2935.3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ADE25-2E54-4E82-8503-CB4AFC516D08}">
  <dimension ref="B2:E12"/>
  <sheetViews>
    <sheetView workbookViewId="0">
      <selection activeCell="D3" sqref="D3:D12"/>
    </sheetView>
  </sheetViews>
  <sheetFormatPr defaultRowHeight="14.4" x14ac:dyDescent="0.3"/>
  <cols>
    <col min="6" max="6" width="8.88671875" customWidth="1"/>
  </cols>
  <sheetData>
    <row r="2" spans="2:5" x14ac:dyDescent="0.3">
      <c r="C2" t="s">
        <v>7</v>
      </c>
      <c r="D2" t="s">
        <v>8</v>
      </c>
      <c r="E2" t="s">
        <v>4</v>
      </c>
    </row>
    <row r="3" spans="2:5" x14ac:dyDescent="0.3">
      <c r="B3" t="s">
        <v>17</v>
      </c>
      <c r="C3">
        <v>57.041000000000011</v>
      </c>
      <c r="D3">
        <v>57.041000000000011</v>
      </c>
      <c r="E3">
        <v>1.67</v>
      </c>
    </row>
    <row r="4" spans="2:5" x14ac:dyDescent="0.3">
      <c r="B4" t="s">
        <v>18</v>
      </c>
      <c r="C4">
        <v>20.392499999999995</v>
      </c>
      <c r="D4">
        <v>20.391999999999996</v>
      </c>
      <c r="E4">
        <v>47.039999999999985</v>
      </c>
    </row>
    <row r="5" spans="2:5" x14ac:dyDescent="0.3">
      <c r="B5" t="s">
        <v>19</v>
      </c>
      <c r="C5">
        <v>15.740666666666671</v>
      </c>
      <c r="D5">
        <v>15.740666666666671</v>
      </c>
      <c r="E5">
        <v>12.280000000000003</v>
      </c>
    </row>
    <row r="6" spans="2:5" x14ac:dyDescent="0.3">
      <c r="B6" t="s">
        <v>20</v>
      </c>
      <c r="C6">
        <v>11.252749999999995</v>
      </c>
      <c r="D6">
        <v>11.252499999999996</v>
      </c>
      <c r="E6">
        <v>70.63000000000001</v>
      </c>
    </row>
    <row r="7" spans="2:5" x14ac:dyDescent="0.3">
      <c r="B7" t="s">
        <v>21</v>
      </c>
      <c r="C7">
        <v>5.8603999999999985</v>
      </c>
      <c r="D7">
        <v>5.8603999999999985</v>
      </c>
      <c r="E7">
        <v>67.800000000000011</v>
      </c>
    </row>
    <row r="8" spans="2:5" x14ac:dyDescent="0.3">
      <c r="B8" t="s">
        <v>22</v>
      </c>
      <c r="C8">
        <v>36.051000000000002</v>
      </c>
      <c r="D8">
        <v>36.051000000000002</v>
      </c>
      <c r="E8">
        <v>1312.45</v>
      </c>
    </row>
    <row r="9" spans="2:5" x14ac:dyDescent="0.3">
      <c r="B9" t="s">
        <v>23</v>
      </c>
      <c r="C9">
        <v>14.794999999999998</v>
      </c>
      <c r="D9">
        <v>14.794999999999998</v>
      </c>
      <c r="E9">
        <v>7937.1699999999983</v>
      </c>
    </row>
    <row r="10" spans="2:5" x14ac:dyDescent="0.3">
      <c r="B10" t="s">
        <v>24</v>
      </c>
      <c r="C10">
        <v>11.557</v>
      </c>
      <c r="D10">
        <v>11.557</v>
      </c>
      <c r="E10">
        <v>13062.35</v>
      </c>
    </row>
    <row r="11" spans="2:5" x14ac:dyDescent="0.3">
      <c r="B11" t="s">
        <v>25</v>
      </c>
      <c r="C11">
        <v>8.9217499999999994</v>
      </c>
      <c r="D11">
        <v>8.9212499999999988</v>
      </c>
      <c r="E11">
        <v>21765.469999999994</v>
      </c>
    </row>
    <row r="12" spans="2:5" x14ac:dyDescent="0.3">
      <c r="B12" t="s">
        <v>26</v>
      </c>
      <c r="C12">
        <v>7.3168000000000015</v>
      </c>
      <c r="D12">
        <v>7.3168000000000015</v>
      </c>
      <c r="E12">
        <v>46963.110000000008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24A05-C54D-43B9-A8E9-055DA5633D3E}">
  <dimension ref="B1:Y26"/>
  <sheetViews>
    <sheetView tabSelected="1" topLeftCell="F1" zoomScale="97" workbookViewId="0">
      <selection activeCell="Y4" sqref="Y4:Y13"/>
    </sheetView>
  </sheetViews>
  <sheetFormatPr defaultRowHeight="14.4" x14ac:dyDescent="0.3"/>
  <cols>
    <col min="5" max="5" width="14.21875" bestFit="1" customWidth="1"/>
    <col min="7" max="7" width="14.109375" customWidth="1"/>
    <col min="9" max="10" width="14.33203125" bestFit="1" customWidth="1"/>
    <col min="11" max="11" width="14.33203125" customWidth="1"/>
  </cols>
  <sheetData>
    <row r="1" spans="2:25" x14ac:dyDescent="0.3">
      <c r="B1" t="s">
        <v>10</v>
      </c>
      <c r="M1" t="s">
        <v>16</v>
      </c>
    </row>
    <row r="2" spans="2:25" x14ac:dyDescent="0.3">
      <c r="C2" t="s">
        <v>12</v>
      </c>
      <c r="E2" t="s">
        <v>5</v>
      </c>
      <c r="G2" t="s">
        <v>9</v>
      </c>
      <c r="P2" t="s">
        <v>12</v>
      </c>
      <c r="R2" t="s">
        <v>5</v>
      </c>
      <c r="T2" t="s">
        <v>9</v>
      </c>
    </row>
    <row r="3" spans="2:25" x14ac:dyDescent="0.3">
      <c r="B3" t="s">
        <v>11</v>
      </c>
      <c r="C3" t="s">
        <v>14</v>
      </c>
      <c r="D3" t="s">
        <v>13</v>
      </c>
      <c r="E3" t="s">
        <v>15</v>
      </c>
      <c r="F3" t="s">
        <v>4</v>
      </c>
      <c r="G3" t="s">
        <v>15</v>
      </c>
      <c r="H3" t="s">
        <v>4</v>
      </c>
      <c r="I3" t="s">
        <v>6</v>
      </c>
      <c r="J3" t="s">
        <v>29</v>
      </c>
      <c r="K3" t="s">
        <v>28</v>
      </c>
      <c r="M3" t="s">
        <v>11</v>
      </c>
      <c r="N3" t="s">
        <v>39</v>
      </c>
      <c r="O3" t="s">
        <v>40</v>
      </c>
      <c r="P3" t="s">
        <v>14</v>
      </c>
      <c r="Q3" t="s">
        <v>13</v>
      </c>
      <c r="R3" t="s">
        <v>15</v>
      </c>
      <c r="S3" t="s">
        <v>4</v>
      </c>
      <c r="T3" t="s">
        <v>15</v>
      </c>
      <c r="U3" t="s">
        <v>4</v>
      </c>
      <c r="V3" t="s">
        <v>6</v>
      </c>
      <c r="W3" t="s">
        <v>29</v>
      </c>
      <c r="X3" t="s">
        <v>28</v>
      </c>
      <c r="Y3" t="str">
        <f>_xlfn.CONCAT(M3," &amp; ",P3," &amp; ",Q3," &amp; ",R3," &amp; ",S3," &amp; ",T3," &amp; ",U3," &amp; ",V3," &amp; ",W3," &amp; ", X3, " \\")</f>
        <v>Instance &amp; Expected &amp; Realized &amp; [LB; UB] &amp; Time &amp; [LB; UB] &amp; Time &amp; VSS &amp; EVPI &amp; VSS/(VSS+EVPI) \\</v>
      </c>
    </row>
    <row r="4" spans="2:25" x14ac:dyDescent="0.3">
      <c r="B4" t="s">
        <v>17</v>
      </c>
      <c r="C4">
        <v>439.79</v>
      </c>
      <c r="D4">
        <v>579.75</v>
      </c>
      <c r="E4">
        <v>570.41</v>
      </c>
      <c r="F4">
        <v>4.2</v>
      </c>
      <c r="G4">
        <v>57.04</v>
      </c>
      <c r="H4">
        <v>1.7</v>
      </c>
      <c r="I4">
        <v>9.34</v>
      </c>
      <c r="J4">
        <v>513.37</v>
      </c>
      <c r="K4" s="5" t="s">
        <v>30</v>
      </c>
      <c r="M4" t="s">
        <v>41</v>
      </c>
      <c r="N4">
        <v>10</v>
      </c>
      <c r="O4">
        <v>10</v>
      </c>
      <c r="P4" t="str">
        <f>SUBSTITUTE(C4, ",",".")</f>
        <v>439.79</v>
      </c>
      <c r="Q4" t="str">
        <f>SUBSTITUTE(D4, ",",".")</f>
        <v>579.75</v>
      </c>
      <c r="R4" t="str">
        <f>SUBSTITUTE(E4, ",",".")</f>
        <v>570.41</v>
      </c>
      <c r="S4" t="str">
        <f>SUBSTITUTE(F4, ",",".")</f>
        <v>4.2</v>
      </c>
      <c r="T4" t="str">
        <f>SUBSTITUTE(G4, ",",".")</f>
        <v>57.04</v>
      </c>
      <c r="U4" t="str">
        <f>SUBSTITUTE(H4, ",",".")</f>
        <v>1.7</v>
      </c>
      <c r="V4" t="str">
        <f>SUBSTITUTE(I4, ",",".")</f>
        <v>9.34</v>
      </c>
      <c r="W4" t="str">
        <f>SUBSTITUTE(J4, ",",".")</f>
        <v>513.37</v>
      </c>
      <c r="X4" s="3" t="s">
        <v>42</v>
      </c>
      <c r="Y4" t="str">
        <f>_xlfn.CONCAT(M4," - ",N4," - ",O4," &amp; ",P4," &amp; ",Q4," &amp; ",R4," &amp; ",S4," &amp; ",T4," &amp; ",U4," &amp; ",V4," &amp; ",W4," &amp; ", X4, " \\")</f>
        <v>Hahn - 10 - 10 &amp; 439.79 &amp; 579.75 &amp; 570.41 &amp; 4.2 &amp; 57.04 &amp; 1.7 &amp; 9.34 &amp; 513.37 &amp; 1.8\% \\</v>
      </c>
    </row>
    <row r="5" spans="2:25" x14ac:dyDescent="0.3">
      <c r="B5" t="s">
        <v>18</v>
      </c>
      <c r="C5">
        <v>25.82</v>
      </c>
      <c r="D5">
        <v>555.41999999999996</v>
      </c>
      <c r="E5">
        <v>490.19</v>
      </c>
      <c r="F5">
        <v>43.7</v>
      </c>
      <c r="G5">
        <v>20.39</v>
      </c>
      <c r="H5">
        <v>47</v>
      </c>
      <c r="I5">
        <v>65.23</v>
      </c>
      <c r="J5">
        <v>469.8</v>
      </c>
      <c r="K5" s="5" t="s">
        <v>31</v>
      </c>
      <c r="M5" t="s">
        <v>41</v>
      </c>
      <c r="N5">
        <v>20</v>
      </c>
      <c r="O5">
        <v>10</v>
      </c>
      <c r="P5" t="str">
        <f>SUBSTITUTE(C5, ",",".")</f>
        <v>25.82</v>
      </c>
      <c r="Q5" t="str">
        <f>SUBSTITUTE(D5, ",",".")</f>
        <v>555.42</v>
      </c>
      <c r="R5" t="str">
        <f>SUBSTITUTE(E5, ",",".")</f>
        <v>490.19</v>
      </c>
      <c r="S5" t="str">
        <f>SUBSTITUTE(F5, ",",".")</f>
        <v>43.7</v>
      </c>
      <c r="T5" t="str">
        <f>SUBSTITUTE(G5, ",",".")</f>
        <v>20.39</v>
      </c>
      <c r="U5" t="str">
        <f>SUBSTITUTE(H5, ",",".")</f>
        <v>47</v>
      </c>
      <c r="V5" t="str">
        <f>SUBSTITUTE(I5, ",",".")</f>
        <v>65.23</v>
      </c>
      <c r="W5" t="str">
        <f>SUBSTITUTE(J5, ",",".")</f>
        <v>469.8</v>
      </c>
      <c r="X5" s="3" t="s">
        <v>43</v>
      </c>
      <c r="Y5" t="str">
        <f t="shared" ref="Y5:Y13" si="0">_xlfn.CONCAT(M5," - ",N5," - ",O5," &amp; ",P5," &amp; ",Q5," &amp; ",R5," &amp; ",S5," &amp; ",T5," &amp; ",U5," &amp; ",V5," &amp; ",W5," &amp; ", X5, " \\")</f>
        <v>Hahn - 20 - 10 &amp; 25.82 &amp; 555.42 &amp; 490.19 &amp; 43.7 &amp; 20.39 &amp; 47 &amp; 65.23 &amp; 469.8 &amp; 12.2\% \\</v>
      </c>
    </row>
    <row r="6" spans="2:25" x14ac:dyDescent="0.3">
      <c r="B6" t="s">
        <v>19</v>
      </c>
      <c r="C6">
        <v>393.41</v>
      </c>
      <c r="D6">
        <v>541.38</v>
      </c>
      <c r="E6">
        <v>506.96</v>
      </c>
      <c r="F6">
        <v>36.9</v>
      </c>
      <c r="G6">
        <v>15.74</v>
      </c>
      <c r="H6">
        <v>12.3</v>
      </c>
      <c r="I6">
        <v>34.42</v>
      </c>
      <c r="J6">
        <v>491.22</v>
      </c>
      <c r="K6" s="5" t="s">
        <v>32</v>
      </c>
      <c r="M6" t="s">
        <v>41</v>
      </c>
      <c r="N6">
        <v>30</v>
      </c>
      <c r="O6">
        <v>10</v>
      </c>
      <c r="P6" t="str">
        <f>SUBSTITUTE(C6, ",",".")</f>
        <v>393.41</v>
      </c>
      <c r="Q6" t="str">
        <f>SUBSTITUTE(D6, ",",".")</f>
        <v>541.38</v>
      </c>
      <c r="R6" t="str">
        <f>SUBSTITUTE(E6, ",",".")</f>
        <v>506.96</v>
      </c>
      <c r="S6" t="str">
        <f>SUBSTITUTE(F6, ",",".")</f>
        <v>36.9</v>
      </c>
      <c r="T6" t="str">
        <f>SUBSTITUTE(G6, ",",".")</f>
        <v>15.74</v>
      </c>
      <c r="U6" t="str">
        <f>SUBSTITUTE(H6, ",",".")</f>
        <v>12.3</v>
      </c>
      <c r="V6" t="str">
        <f>SUBSTITUTE(I6, ",",".")</f>
        <v>34.42</v>
      </c>
      <c r="W6" t="str">
        <f>SUBSTITUTE(J6, ",",".")</f>
        <v>491.22</v>
      </c>
      <c r="X6" s="3" t="s">
        <v>44</v>
      </c>
      <c r="Y6" t="str">
        <f t="shared" si="0"/>
        <v>Hahn - 30 - 10 &amp; 393.41 &amp; 541.38 &amp; 506.96 &amp; 36.9 &amp; 15.74 &amp; 12.3 &amp; 34.42 &amp; 491.22 &amp; 6.6\% \\</v>
      </c>
    </row>
    <row r="7" spans="2:25" x14ac:dyDescent="0.3">
      <c r="B7" t="s">
        <v>20</v>
      </c>
      <c r="C7">
        <v>294.68</v>
      </c>
      <c r="D7">
        <v>502.78</v>
      </c>
      <c r="E7">
        <v>493.97</v>
      </c>
      <c r="F7">
        <v>215.3</v>
      </c>
      <c r="G7">
        <v>11.25</v>
      </c>
      <c r="H7">
        <v>70.599999999999994</v>
      </c>
      <c r="I7">
        <v>8.81</v>
      </c>
      <c r="J7">
        <v>482.72</v>
      </c>
      <c r="K7" s="5" t="s">
        <v>30</v>
      </c>
      <c r="M7" t="s">
        <v>41</v>
      </c>
      <c r="N7">
        <v>40</v>
      </c>
      <c r="O7">
        <v>10</v>
      </c>
      <c r="P7" t="str">
        <f>SUBSTITUTE(C7, ",",".")</f>
        <v>294.68</v>
      </c>
      <c r="Q7" t="str">
        <f>SUBSTITUTE(D7, ",",".")</f>
        <v>502.78</v>
      </c>
      <c r="R7" t="str">
        <f>SUBSTITUTE(E7, ",",".")</f>
        <v>493.97</v>
      </c>
      <c r="S7" t="str">
        <f>SUBSTITUTE(F7, ",",".")</f>
        <v>215.3</v>
      </c>
      <c r="T7" t="str">
        <f>SUBSTITUTE(G7, ",",".")</f>
        <v>11.25</v>
      </c>
      <c r="U7" t="str">
        <f>SUBSTITUTE(H7, ",",".")</f>
        <v>70.6</v>
      </c>
      <c r="V7" t="str">
        <f>SUBSTITUTE(I7, ",",".")</f>
        <v>8.81</v>
      </c>
      <c r="W7" t="str">
        <f>SUBSTITUTE(J7, ",",".")</f>
        <v>482.72</v>
      </c>
      <c r="X7" s="3" t="s">
        <v>42</v>
      </c>
      <c r="Y7" t="str">
        <f t="shared" si="0"/>
        <v>Hahn - 40 - 10 &amp; 294.68 &amp; 502.78 &amp; 493.97 &amp; 215.3 &amp; 11.25 &amp; 70.6 &amp; 8.81 &amp; 482.72 &amp; 1.8\% \\</v>
      </c>
    </row>
    <row r="8" spans="2:25" x14ac:dyDescent="0.3">
      <c r="B8" t="s">
        <v>21</v>
      </c>
      <c r="C8">
        <v>126.68</v>
      </c>
      <c r="D8">
        <v>409.12</v>
      </c>
      <c r="E8">
        <v>340.07</v>
      </c>
      <c r="F8">
        <v>631.9</v>
      </c>
      <c r="G8">
        <v>5.86</v>
      </c>
      <c r="H8">
        <v>67.8</v>
      </c>
      <c r="I8">
        <v>69.05</v>
      </c>
      <c r="J8">
        <v>334.21</v>
      </c>
      <c r="K8" s="5" t="s">
        <v>33</v>
      </c>
      <c r="M8" t="s">
        <v>41</v>
      </c>
      <c r="N8">
        <v>50</v>
      </c>
      <c r="O8">
        <v>10</v>
      </c>
      <c r="P8" t="str">
        <f>SUBSTITUTE(C8, ",",".")</f>
        <v>126.68</v>
      </c>
      <c r="Q8" t="str">
        <f>SUBSTITUTE(D8, ",",".")</f>
        <v>409.12</v>
      </c>
      <c r="R8" t="str">
        <f>SUBSTITUTE(E8, ",",".")</f>
        <v>340.07</v>
      </c>
      <c r="S8" t="str">
        <f>SUBSTITUTE(F8, ",",".")</f>
        <v>631.9</v>
      </c>
      <c r="T8" t="str">
        <f>SUBSTITUTE(G8, ",",".")</f>
        <v>5.86</v>
      </c>
      <c r="U8" t="str">
        <f>SUBSTITUTE(H8, ",",".")</f>
        <v>67.8</v>
      </c>
      <c r="V8" t="str">
        <f>SUBSTITUTE(I8, ",",".")</f>
        <v>69.05</v>
      </c>
      <c r="W8" t="str">
        <f>SUBSTITUTE(J8, ",",".")</f>
        <v>334.21</v>
      </c>
      <c r="X8" s="3" t="s">
        <v>45</v>
      </c>
      <c r="Y8" t="str">
        <f t="shared" si="0"/>
        <v>Hahn - 50 - 10 &amp; 126.68 &amp; 409.12 &amp; 340.07 &amp; 631.9 &amp; 5.86 &amp; 67.8 &amp; 69.05 &amp; 334.21 &amp; 17.1\% \\</v>
      </c>
    </row>
    <row r="9" spans="2:25" x14ac:dyDescent="0.3">
      <c r="B9" t="s">
        <v>22</v>
      </c>
      <c r="C9">
        <v>208.79</v>
      </c>
      <c r="D9">
        <v>424.85</v>
      </c>
      <c r="E9">
        <v>401.78</v>
      </c>
      <c r="F9">
        <v>122.3</v>
      </c>
      <c r="G9">
        <v>36.049999999999997</v>
      </c>
      <c r="H9">
        <v>1312.5</v>
      </c>
      <c r="I9">
        <v>23.07</v>
      </c>
      <c r="J9">
        <v>365.73</v>
      </c>
      <c r="K9" s="5" t="s">
        <v>34</v>
      </c>
      <c r="M9" t="s">
        <v>41</v>
      </c>
      <c r="N9">
        <v>10</v>
      </c>
      <c r="O9">
        <v>15</v>
      </c>
      <c r="P9" t="str">
        <f>SUBSTITUTE(C9, ",",".")</f>
        <v>208.79</v>
      </c>
      <c r="Q9" t="str">
        <f>SUBSTITUTE(D9, ",",".")</f>
        <v>424.85</v>
      </c>
      <c r="R9" t="str">
        <f>SUBSTITUTE(E9, ",",".")</f>
        <v>401.78</v>
      </c>
      <c r="S9" t="str">
        <f>SUBSTITUTE(F9, ",",".")</f>
        <v>122.3</v>
      </c>
      <c r="T9" t="str">
        <f>SUBSTITUTE(G9, ",",".")</f>
        <v>36.05</v>
      </c>
      <c r="U9" t="str">
        <f>SUBSTITUTE(H9, ",",".")</f>
        <v>1312.5</v>
      </c>
      <c r="V9" t="str">
        <f>SUBSTITUTE(I9, ",",".")</f>
        <v>23.07</v>
      </c>
      <c r="W9" t="str">
        <f>SUBSTITUTE(J9, ",",".")</f>
        <v>365.73</v>
      </c>
      <c r="X9" s="3" t="s">
        <v>46</v>
      </c>
      <c r="Y9" t="str">
        <f t="shared" si="0"/>
        <v>Hahn - 10 - 15 &amp; 208.79 &amp; 424.85 &amp; 401.78 &amp; 122.3 &amp; 36.05 &amp; 1312.5 &amp; 23.07 &amp; 365.73 &amp; 5.9\% \\</v>
      </c>
    </row>
    <row r="10" spans="2:25" x14ac:dyDescent="0.3">
      <c r="B10" t="s">
        <v>23</v>
      </c>
      <c r="C10">
        <v>42.18</v>
      </c>
      <c r="D10">
        <v>407.89</v>
      </c>
      <c r="E10">
        <v>317.99</v>
      </c>
      <c r="F10">
        <v>10010.6</v>
      </c>
      <c r="G10">
        <v>14.8</v>
      </c>
      <c r="H10">
        <v>7937.2</v>
      </c>
      <c r="I10">
        <v>89.9</v>
      </c>
      <c r="J10">
        <v>303.2</v>
      </c>
      <c r="K10" s="5" t="s">
        <v>35</v>
      </c>
      <c r="M10" t="s">
        <v>41</v>
      </c>
      <c r="N10">
        <v>20</v>
      </c>
      <c r="O10">
        <v>15</v>
      </c>
      <c r="P10" t="str">
        <f>SUBSTITUTE(C10, ",",".")</f>
        <v>42.18</v>
      </c>
      <c r="Q10" t="str">
        <f>SUBSTITUTE(D10, ",",".")</f>
        <v>407.89</v>
      </c>
      <c r="R10" t="str">
        <f>SUBSTITUTE(E10, ",",".")</f>
        <v>317.99</v>
      </c>
      <c r="S10" t="str">
        <f>SUBSTITUTE(F10, ",",".")</f>
        <v>10010.6</v>
      </c>
      <c r="T10" t="str">
        <f>SUBSTITUTE(G10, ",",".")</f>
        <v>14.8</v>
      </c>
      <c r="U10" t="str">
        <f>SUBSTITUTE(H10, ",",".")</f>
        <v>7937.2</v>
      </c>
      <c r="V10" t="str">
        <f>SUBSTITUTE(I10, ",",".")</f>
        <v>89.9</v>
      </c>
      <c r="W10" t="str">
        <f>SUBSTITUTE(J10, ",",".")</f>
        <v>303.2</v>
      </c>
      <c r="X10" s="3" t="s">
        <v>47</v>
      </c>
      <c r="Y10" t="str">
        <f t="shared" si="0"/>
        <v>Hahn - 20 - 15 &amp; 42.18 &amp; 407.89 &amp; 317.99 &amp; 10010.6 &amp; 14.8 &amp; 7937.2 &amp; 89.9 &amp; 303.2 &amp; 22.9\% \\</v>
      </c>
    </row>
    <row r="11" spans="2:25" x14ac:dyDescent="0.3">
      <c r="B11" t="s">
        <v>24</v>
      </c>
      <c r="C11">
        <v>135.59</v>
      </c>
      <c r="D11">
        <v>446.98</v>
      </c>
      <c r="E11">
        <v>374.96</v>
      </c>
      <c r="F11">
        <v>2409.3000000000002</v>
      </c>
      <c r="G11">
        <v>11.56</v>
      </c>
      <c r="H11">
        <v>13062.4</v>
      </c>
      <c r="I11">
        <v>72.02</v>
      </c>
      <c r="J11">
        <v>363.4</v>
      </c>
      <c r="K11" s="5" t="s">
        <v>36</v>
      </c>
      <c r="M11" t="s">
        <v>41</v>
      </c>
      <c r="N11">
        <v>30</v>
      </c>
      <c r="O11">
        <v>15</v>
      </c>
      <c r="P11" t="str">
        <f>SUBSTITUTE(C11, ",",".")</f>
        <v>135.59</v>
      </c>
      <c r="Q11" t="str">
        <f>SUBSTITUTE(D11, ",",".")</f>
        <v>446.98</v>
      </c>
      <c r="R11" t="str">
        <f>SUBSTITUTE(E11, ",",".")</f>
        <v>374.96</v>
      </c>
      <c r="S11" t="str">
        <f>SUBSTITUTE(F11, ",",".")</f>
        <v>2409.3</v>
      </c>
      <c r="T11" t="str">
        <f>SUBSTITUTE(G11, ",",".")</f>
        <v>11.56</v>
      </c>
      <c r="U11" t="str">
        <f>SUBSTITUTE(H11, ",",".")</f>
        <v>13062.4</v>
      </c>
      <c r="V11" t="str">
        <f>SUBSTITUTE(I11, ",",".")</f>
        <v>72.02</v>
      </c>
      <c r="W11" t="str">
        <f>SUBSTITUTE(J11, ",",".")</f>
        <v>363.4</v>
      </c>
      <c r="X11" s="3" t="s">
        <v>48</v>
      </c>
      <c r="Y11" t="str">
        <f t="shared" si="0"/>
        <v>Hahn - 30 - 15 &amp; 135.59 &amp; 446.98 &amp; 374.96 &amp; 2409.3 &amp; 11.56 &amp; 13062.4 &amp; 72.02 &amp; 363.4 &amp; 16.5\% \\</v>
      </c>
    </row>
    <row r="12" spans="2:25" x14ac:dyDescent="0.3">
      <c r="B12" t="s">
        <v>25</v>
      </c>
      <c r="C12">
        <v>202.35</v>
      </c>
      <c r="D12">
        <v>447.35</v>
      </c>
      <c r="E12">
        <v>388.71</v>
      </c>
      <c r="F12">
        <v>4553.1000000000004</v>
      </c>
      <c r="G12">
        <v>8.92</v>
      </c>
      <c r="H12">
        <v>21765.5</v>
      </c>
      <c r="I12">
        <v>58.64</v>
      </c>
      <c r="J12">
        <v>379.79</v>
      </c>
      <c r="K12" s="5" t="s">
        <v>37</v>
      </c>
      <c r="M12" t="s">
        <v>41</v>
      </c>
      <c r="N12">
        <v>40</v>
      </c>
      <c r="O12">
        <v>15</v>
      </c>
      <c r="P12" t="str">
        <f>SUBSTITUTE(C12, ",",".")</f>
        <v>202.35</v>
      </c>
      <c r="Q12" t="str">
        <f>SUBSTITUTE(D12, ",",".")</f>
        <v>447.35</v>
      </c>
      <c r="R12" t="str">
        <f>SUBSTITUTE(E12, ",",".")</f>
        <v>388.71</v>
      </c>
      <c r="S12" t="str">
        <f>SUBSTITUTE(F12, ",",".")</f>
        <v>4553.1</v>
      </c>
      <c r="T12" t="str">
        <f>SUBSTITUTE(G12, ",",".")</f>
        <v>8.92</v>
      </c>
      <c r="U12" t="str">
        <f>SUBSTITUTE(H12, ",",".")</f>
        <v>21765.5</v>
      </c>
      <c r="V12" t="str">
        <f>SUBSTITUTE(I12, ",",".")</f>
        <v>58.64</v>
      </c>
      <c r="W12" t="str">
        <f>SUBSTITUTE(J12, ",",".")</f>
        <v>379.79</v>
      </c>
      <c r="X12" s="3" t="s">
        <v>49</v>
      </c>
      <c r="Y12" t="str">
        <f t="shared" si="0"/>
        <v>Hahn - 40 - 15 &amp; 202.35 &amp; 447.35 &amp; 388.71 &amp; 4553.1 &amp; 8.92 &amp; 21765.5 &amp; 58.64 &amp; 379.79 &amp; 13.4\% \\</v>
      </c>
    </row>
    <row r="13" spans="2:25" x14ac:dyDescent="0.3">
      <c r="B13" t="s">
        <v>26</v>
      </c>
      <c r="C13">
        <v>296.82</v>
      </c>
      <c r="D13">
        <v>402.24</v>
      </c>
      <c r="E13">
        <v>398.34</v>
      </c>
      <c r="F13">
        <v>2935.3</v>
      </c>
      <c r="G13">
        <v>7.32</v>
      </c>
      <c r="H13">
        <v>46963.1</v>
      </c>
      <c r="I13" s="2" t="s">
        <v>27</v>
      </c>
      <c r="J13">
        <v>391.02</v>
      </c>
      <c r="K13" s="5" t="s">
        <v>38</v>
      </c>
      <c r="M13" t="s">
        <v>41</v>
      </c>
      <c r="N13">
        <v>50</v>
      </c>
      <c r="O13">
        <v>15</v>
      </c>
      <c r="P13" t="str">
        <f>SUBSTITUTE(C13, ",",".")</f>
        <v>296.82</v>
      </c>
      <c r="Q13" t="str">
        <f>SUBSTITUTE(D13, ",",".")</f>
        <v>402.24</v>
      </c>
      <c r="R13" t="str">
        <f>SUBSTITUTE(E13, ",",".")</f>
        <v>398.34</v>
      </c>
      <c r="S13" t="str">
        <f>SUBSTITUTE(F13, ",",".")</f>
        <v>2935.3</v>
      </c>
      <c r="T13" t="str">
        <f>SUBSTITUTE(G13, ",",".")</f>
        <v>7.32</v>
      </c>
      <c r="U13" t="str">
        <f>SUBSTITUTE(H13, ",",".")</f>
        <v>46963.1</v>
      </c>
      <c r="V13" t="str">
        <f>SUBSTITUTE(I13, ",",".")</f>
        <v>3.90</v>
      </c>
      <c r="W13" t="str">
        <f>SUBSTITUTE(J13, ",",".")</f>
        <v>391.02</v>
      </c>
      <c r="X13" s="3" t="s">
        <v>50</v>
      </c>
      <c r="Y13" t="str">
        <f t="shared" si="0"/>
        <v>Hahn - 50 - 15 &amp; 296.82 &amp; 402.24 &amp; 398.34 &amp; 2935.3 &amp; 7.32 &amp; 46963.1 &amp; 3.90 &amp; 391.02 &amp; 1.0\% \\</v>
      </c>
    </row>
    <row r="14" spans="2:25" x14ac:dyDescent="0.3">
      <c r="C14" s="2"/>
      <c r="D14" s="1"/>
    </row>
    <row r="15" spans="2:25" x14ac:dyDescent="0.3">
      <c r="C15" s="2"/>
      <c r="D15" s="1"/>
    </row>
    <row r="16" spans="2:25" x14ac:dyDescent="0.3">
      <c r="C16">
        <v>579.75</v>
      </c>
      <c r="E16">
        <v>570.41</v>
      </c>
      <c r="G16">
        <v>57.041000000000011</v>
      </c>
      <c r="I16">
        <f>C16-E16</f>
        <v>9.3400000000000318</v>
      </c>
      <c r="J16">
        <f>E16-G16</f>
        <v>513.36899999999991</v>
      </c>
      <c r="K16">
        <f>I16/(I16+J16)</f>
        <v>1.7868450705842129E-2</v>
      </c>
      <c r="L16" s="4">
        <f>ROUND(K16,4)</f>
        <v>1.7899999999999999E-2</v>
      </c>
    </row>
    <row r="17" spans="3:12" x14ac:dyDescent="0.3">
      <c r="C17">
        <v>555.41999999999996</v>
      </c>
      <c r="E17">
        <v>490.19</v>
      </c>
      <c r="G17">
        <v>20.391999999999996</v>
      </c>
      <c r="I17">
        <f t="shared" ref="I17:I25" si="1">C17-E17</f>
        <v>65.229999999999961</v>
      </c>
      <c r="J17">
        <f t="shared" ref="J17:J25" si="2">E17-G17</f>
        <v>469.798</v>
      </c>
      <c r="K17">
        <f t="shared" ref="K17:K25" si="3">I17/(I17+J17)</f>
        <v>0.12191885284508466</v>
      </c>
      <c r="L17" s="4">
        <f t="shared" ref="L17:L25" si="4">ROUND(K17,4)</f>
        <v>0.12189999999999999</v>
      </c>
    </row>
    <row r="18" spans="3:12" x14ac:dyDescent="0.3">
      <c r="C18">
        <v>541.38036</v>
      </c>
      <c r="E18">
        <v>506.96</v>
      </c>
      <c r="G18">
        <v>15.740666666666671</v>
      </c>
      <c r="I18">
        <f t="shared" si="1"/>
        <v>34.420360000000016</v>
      </c>
      <c r="J18">
        <f t="shared" si="2"/>
        <v>491.21933333333328</v>
      </c>
      <c r="K18">
        <f t="shared" si="3"/>
        <v>6.5482802072507146E-2</v>
      </c>
      <c r="L18" s="4">
        <f t="shared" si="4"/>
        <v>6.5500000000000003E-2</v>
      </c>
    </row>
    <row r="19" spans="3:12" x14ac:dyDescent="0.3">
      <c r="C19">
        <v>502.77875</v>
      </c>
      <c r="E19">
        <v>493.97</v>
      </c>
      <c r="G19">
        <v>11.252499999999996</v>
      </c>
      <c r="I19">
        <f t="shared" si="1"/>
        <v>8.808749999999975</v>
      </c>
      <c r="J19">
        <f t="shared" si="2"/>
        <v>482.71750000000003</v>
      </c>
      <c r="K19">
        <f t="shared" si="3"/>
        <v>1.7921219873811369E-2</v>
      </c>
      <c r="L19" s="4">
        <f t="shared" si="4"/>
        <v>1.7899999999999999E-2</v>
      </c>
    </row>
    <row r="20" spans="3:12" x14ac:dyDescent="0.3">
      <c r="C20">
        <v>409.12400000000002</v>
      </c>
      <c r="E20">
        <v>340.07</v>
      </c>
      <c r="G20">
        <v>5.8603999999999985</v>
      </c>
      <c r="I20">
        <f t="shared" si="1"/>
        <v>69.05400000000003</v>
      </c>
      <c r="J20">
        <f t="shared" si="2"/>
        <v>334.20960000000002</v>
      </c>
      <c r="K20">
        <f t="shared" si="3"/>
        <v>0.17123787021690037</v>
      </c>
      <c r="L20" s="4">
        <f t="shared" si="4"/>
        <v>0.17119999999999999</v>
      </c>
    </row>
    <row r="21" spans="3:12" x14ac:dyDescent="0.3">
      <c r="C21">
        <v>424.85</v>
      </c>
      <c r="E21">
        <v>401.78</v>
      </c>
      <c r="G21">
        <v>36.051000000000002</v>
      </c>
      <c r="I21">
        <f t="shared" si="1"/>
        <v>23.07000000000005</v>
      </c>
      <c r="J21">
        <f t="shared" si="2"/>
        <v>365.72899999999998</v>
      </c>
      <c r="K21">
        <f t="shared" si="3"/>
        <v>5.9336572367727408E-2</v>
      </c>
      <c r="L21" s="4">
        <f t="shared" si="4"/>
        <v>5.9299999999999999E-2</v>
      </c>
    </row>
    <row r="22" spans="3:12" x14ac:dyDescent="0.3">
      <c r="C22">
        <v>407.88666999999998</v>
      </c>
      <c r="E22">
        <v>317.99</v>
      </c>
      <c r="G22">
        <v>14.794999999999998</v>
      </c>
      <c r="I22">
        <f t="shared" si="1"/>
        <v>89.896669999999972</v>
      </c>
      <c r="J22">
        <f t="shared" si="2"/>
        <v>303.19499999999999</v>
      </c>
      <c r="K22">
        <f t="shared" si="3"/>
        <v>0.22869136351833652</v>
      </c>
      <c r="L22" s="4">
        <f t="shared" si="4"/>
        <v>0.22869999999999999</v>
      </c>
    </row>
    <row r="23" spans="3:12" x14ac:dyDescent="0.3">
      <c r="C23">
        <v>446.97665000000001</v>
      </c>
      <c r="E23">
        <v>374.96</v>
      </c>
      <c r="G23">
        <v>11.557</v>
      </c>
      <c r="I23">
        <f t="shared" si="1"/>
        <v>72.016650000000027</v>
      </c>
      <c r="J23">
        <f t="shared" si="2"/>
        <v>363.40299999999996</v>
      </c>
      <c r="K23">
        <f t="shared" si="3"/>
        <v>0.16539595766980206</v>
      </c>
      <c r="L23" s="4">
        <f t="shared" si="4"/>
        <v>0.16539999999999999</v>
      </c>
    </row>
    <row r="24" spans="3:12" x14ac:dyDescent="0.3">
      <c r="C24">
        <v>447.34500000000003</v>
      </c>
      <c r="E24">
        <v>388.71</v>
      </c>
      <c r="G24">
        <v>8.9212499999999988</v>
      </c>
      <c r="I24">
        <f t="shared" si="1"/>
        <v>58.635000000000048</v>
      </c>
      <c r="J24">
        <f t="shared" si="2"/>
        <v>379.78874999999999</v>
      </c>
      <c r="K24">
        <f t="shared" si="3"/>
        <v>0.13374047368556116</v>
      </c>
      <c r="L24" s="4">
        <f t="shared" si="4"/>
        <v>0.13370000000000001</v>
      </c>
    </row>
    <row r="25" spans="3:12" x14ac:dyDescent="0.3">
      <c r="C25">
        <v>402.23599999999999</v>
      </c>
      <c r="E25">
        <v>398.34</v>
      </c>
      <c r="G25">
        <v>7.3168000000000015</v>
      </c>
      <c r="I25">
        <f t="shared" si="1"/>
        <v>3.896000000000015</v>
      </c>
      <c r="J25">
        <f t="shared" si="2"/>
        <v>391.02319999999997</v>
      </c>
      <c r="K25">
        <f t="shared" si="3"/>
        <v>9.8653091569111222E-3</v>
      </c>
      <c r="L25" s="4">
        <f t="shared" si="4"/>
        <v>9.9000000000000008E-3</v>
      </c>
    </row>
    <row r="26" spans="3:12" x14ac:dyDescent="0.3">
      <c r="C26" s="2"/>
      <c r="D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Average Demand</vt:lpstr>
      <vt:lpstr>Stochastic Solution</vt:lpstr>
      <vt:lpstr>Wait-And-See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</dc:creator>
  <cp:lastModifiedBy>Gustavo</cp:lastModifiedBy>
  <dcterms:created xsi:type="dcterms:W3CDTF">2015-06-05T18:19:34Z</dcterms:created>
  <dcterms:modified xsi:type="dcterms:W3CDTF">2020-06-01T13:33:40Z</dcterms:modified>
</cp:coreProperties>
</file>