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Gustavo\Documents\Pesquisa\Markov Chains - BalSeq\"/>
    </mc:Choice>
  </mc:AlternateContent>
  <xr:revisionPtr revIDLastSave="0" documentId="13_ncr:1_{9841173B-0D60-435F-A5CE-D91DDA79E91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a - Row" sheetId="4" r:id="rId1"/>
    <sheet name="Results - Filtered" sheetId="5" r:id="rId2"/>
    <sheet name="Tables Latex" sheetId="6" r:id="rId3"/>
    <sheet name="Costs" sheetId="2" r:id="rId4"/>
    <sheet name="Time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4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4" i="6"/>
  <c r="AK3" i="2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AN3" i="5"/>
  <c r="AJ49" i="5"/>
  <c r="AF49" i="5"/>
  <c r="AB49" i="5"/>
  <c r="X49" i="5"/>
  <c r="AJ48" i="5"/>
  <c r="AJ47" i="5"/>
  <c r="AJ46" i="5"/>
  <c r="AJ45" i="5"/>
  <c r="AJ44" i="5"/>
  <c r="AJ43" i="5"/>
  <c r="AJ42" i="5"/>
  <c r="AJ41" i="5"/>
  <c r="AJ40" i="5"/>
  <c r="AJ39" i="5"/>
  <c r="AJ38" i="5"/>
  <c r="AJ37" i="5"/>
  <c r="AJ36" i="5"/>
  <c r="AJ35" i="5"/>
  <c r="AJ34" i="5"/>
  <c r="AJ33" i="5"/>
  <c r="AJ32" i="5"/>
  <c r="AJ31" i="5"/>
  <c r="AJ30" i="5"/>
  <c r="AJ29" i="5"/>
  <c r="AJ28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7" i="5"/>
  <c r="AJ6" i="5"/>
  <c r="AJ5" i="5"/>
  <c r="AJ4" i="5"/>
  <c r="AJ3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F7" i="5"/>
  <c r="AF6" i="5"/>
  <c r="AF5" i="5"/>
  <c r="AF4" i="5"/>
  <c r="AF3" i="5"/>
  <c r="AB48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AB7" i="5"/>
  <c r="AB6" i="5"/>
  <c r="AB5" i="5"/>
  <c r="AB4" i="5"/>
  <c r="AB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3" i="5"/>
  <c r="W49" i="5"/>
  <c r="Y49" i="5"/>
  <c r="Z49" i="5"/>
  <c r="AA49" i="5"/>
  <c r="AC49" i="5"/>
  <c r="AD49" i="5"/>
  <c r="AE49" i="5"/>
  <c r="AG49" i="5"/>
  <c r="AH49" i="5"/>
  <c r="AI49" i="5"/>
  <c r="AK49" i="5"/>
  <c r="AL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W4" i="5"/>
  <c r="Y4" i="5"/>
  <c r="Z4" i="5"/>
  <c r="AA4" i="5"/>
  <c r="AC4" i="5"/>
  <c r="AD4" i="5"/>
  <c r="AE4" i="5"/>
  <c r="AG4" i="5"/>
  <c r="AH4" i="5"/>
  <c r="AI4" i="5"/>
  <c r="AK4" i="5"/>
  <c r="AL4" i="5"/>
  <c r="W5" i="5"/>
  <c r="Y5" i="5"/>
  <c r="Z5" i="5"/>
  <c r="AA5" i="5"/>
  <c r="AC5" i="5"/>
  <c r="AD5" i="5"/>
  <c r="AE5" i="5"/>
  <c r="AG5" i="5"/>
  <c r="AH5" i="5"/>
  <c r="AI5" i="5"/>
  <c r="AK5" i="5"/>
  <c r="AL5" i="5"/>
  <c r="W6" i="5"/>
  <c r="Y6" i="5"/>
  <c r="Z6" i="5"/>
  <c r="AA6" i="5"/>
  <c r="AC6" i="5"/>
  <c r="AD6" i="5"/>
  <c r="AE6" i="5"/>
  <c r="AG6" i="5"/>
  <c r="AH6" i="5"/>
  <c r="AI6" i="5"/>
  <c r="AK6" i="5"/>
  <c r="AL6" i="5"/>
  <c r="W7" i="5"/>
  <c r="Y7" i="5"/>
  <c r="Z7" i="5"/>
  <c r="AA7" i="5"/>
  <c r="AC7" i="5"/>
  <c r="AD7" i="5"/>
  <c r="AE7" i="5"/>
  <c r="AG7" i="5"/>
  <c r="AH7" i="5"/>
  <c r="AI7" i="5"/>
  <c r="AK7" i="5"/>
  <c r="AL7" i="5"/>
  <c r="W8" i="5"/>
  <c r="Y8" i="5"/>
  <c r="Z8" i="5"/>
  <c r="AA8" i="5"/>
  <c r="AC8" i="5"/>
  <c r="AD8" i="5"/>
  <c r="AE8" i="5"/>
  <c r="AG8" i="5"/>
  <c r="AH8" i="5"/>
  <c r="AI8" i="5"/>
  <c r="AK8" i="5"/>
  <c r="AL8" i="5"/>
  <c r="W9" i="5"/>
  <c r="Y9" i="5"/>
  <c r="Z9" i="5"/>
  <c r="AA9" i="5"/>
  <c r="AC9" i="5"/>
  <c r="AD9" i="5"/>
  <c r="AE9" i="5"/>
  <c r="AG9" i="5"/>
  <c r="AH9" i="5"/>
  <c r="AI9" i="5"/>
  <c r="AK9" i="5"/>
  <c r="AL9" i="5"/>
  <c r="W10" i="5"/>
  <c r="Y10" i="5"/>
  <c r="Z10" i="5"/>
  <c r="AA10" i="5"/>
  <c r="AC10" i="5"/>
  <c r="AD10" i="5"/>
  <c r="AE10" i="5"/>
  <c r="AG10" i="5"/>
  <c r="AH10" i="5"/>
  <c r="AI10" i="5"/>
  <c r="AK10" i="5"/>
  <c r="AL10" i="5"/>
  <c r="W11" i="5"/>
  <c r="Y11" i="5"/>
  <c r="Z11" i="5"/>
  <c r="AA11" i="5"/>
  <c r="AC11" i="5"/>
  <c r="AD11" i="5"/>
  <c r="AE11" i="5"/>
  <c r="AG11" i="5"/>
  <c r="AH11" i="5"/>
  <c r="AI11" i="5"/>
  <c r="AK11" i="5"/>
  <c r="AL11" i="5"/>
  <c r="W12" i="5"/>
  <c r="Y12" i="5"/>
  <c r="Z12" i="5"/>
  <c r="AA12" i="5"/>
  <c r="AC12" i="5"/>
  <c r="AD12" i="5"/>
  <c r="AE12" i="5"/>
  <c r="AG12" i="5"/>
  <c r="AH12" i="5"/>
  <c r="AI12" i="5"/>
  <c r="AK12" i="5"/>
  <c r="AL12" i="5"/>
  <c r="W13" i="5"/>
  <c r="Y13" i="5"/>
  <c r="Z13" i="5"/>
  <c r="AA13" i="5"/>
  <c r="AC13" i="5"/>
  <c r="AD13" i="5"/>
  <c r="AE13" i="5"/>
  <c r="AG13" i="5"/>
  <c r="AH13" i="5"/>
  <c r="AI13" i="5"/>
  <c r="AK13" i="5"/>
  <c r="AL13" i="5"/>
  <c r="W14" i="5"/>
  <c r="Y14" i="5"/>
  <c r="Z14" i="5"/>
  <c r="AA14" i="5"/>
  <c r="AC14" i="5"/>
  <c r="AD14" i="5"/>
  <c r="AE14" i="5"/>
  <c r="AG14" i="5"/>
  <c r="AH14" i="5"/>
  <c r="AI14" i="5"/>
  <c r="AK14" i="5"/>
  <c r="AL14" i="5"/>
  <c r="W15" i="5"/>
  <c r="Y15" i="5"/>
  <c r="Z15" i="5"/>
  <c r="AA15" i="5"/>
  <c r="AC15" i="5"/>
  <c r="AD15" i="5"/>
  <c r="AE15" i="5"/>
  <c r="AG15" i="5"/>
  <c r="AH15" i="5"/>
  <c r="AI15" i="5"/>
  <c r="AK15" i="5"/>
  <c r="AL15" i="5"/>
  <c r="W16" i="5"/>
  <c r="Y16" i="5"/>
  <c r="Z16" i="5"/>
  <c r="AA16" i="5"/>
  <c r="AC16" i="5"/>
  <c r="AD16" i="5"/>
  <c r="AE16" i="5"/>
  <c r="AG16" i="5"/>
  <c r="AH16" i="5"/>
  <c r="AI16" i="5"/>
  <c r="AK16" i="5"/>
  <c r="AL16" i="5"/>
  <c r="W17" i="5"/>
  <c r="Y17" i="5"/>
  <c r="Z17" i="5"/>
  <c r="AA17" i="5"/>
  <c r="AC17" i="5"/>
  <c r="AD17" i="5"/>
  <c r="AE17" i="5"/>
  <c r="AG17" i="5"/>
  <c r="AH17" i="5"/>
  <c r="AI17" i="5"/>
  <c r="AK17" i="5"/>
  <c r="AL17" i="5"/>
  <c r="W18" i="5"/>
  <c r="Y18" i="5"/>
  <c r="Z18" i="5"/>
  <c r="AA18" i="5"/>
  <c r="AC18" i="5"/>
  <c r="AD18" i="5"/>
  <c r="AE18" i="5"/>
  <c r="AG18" i="5"/>
  <c r="AH18" i="5"/>
  <c r="AI18" i="5"/>
  <c r="AK18" i="5"/>
  <c r="AL18" i="5"/>
  <c r="W19" i="5"/>
  <c r="Y19" i="5"/>
  <c r="Z19" i="5"/>
  <c r="AA19" i="5"/>
  <c r="AC19" i="5"/>
  <c r="AD19" i="5"/>
  <c r="AE19" i="5"/>
  <c r="AG19" i="5"/>
  <c r="AH19" i="5"/>
  <c r="AI19" i="5"/>
  <c r="AK19" i="5"/>
  <c r="AL19" i="5"/>
  <c r="W20" i="5"/>
  <c r="Y20" i="5"/>
  <c r="Z20" i="5"/>
  <c r="AA20" i="5"/>
  <c r="AC20" i="5"/>
  <c r="AD20" i="5"/>
  <c r="AE20" i="5"/>
  <c r="AG20" i="5"/>
  <c r="AH20" i="5"/>
  <c r="AI20" i="5"/>
  <c r="AK20" i="5"/>
  <c r="AL20" i="5"/>
  <c r="W21" i="5"/>
  <c r="Y21" i="5"/>
  <c r="Z21" i="5"/>
  <c r="AA21" i="5"/>
  <c r="AC21" i="5"/>
  <c r="AD21" i="5"/>
  <c r="AE21" i="5"/>
  <c r="AG21" i="5"/>
  <c r="AH21" i="5"/>
  <c r="AI21" i="5"/>
  <c r="AK21" i="5"/>
  <c r="AL21" i="5"/>
  <c r="W22" i="5"/>
  <c r="Y22" i="5"/>
  <c r="Z22" i="5"/>
  <c r="AA22" i="5"/>
  <c r="AC22" i="5"/>
  <c r="AD22" i="5"/>
  <c r="AE22" i="5"/>
  <c r="AG22" i="5"/>
  <c r="AH22" i="5"/>
  <c r="AI22" i="5"/>
  <c r="AK22" i="5"/>
  <c r="AL22" i="5"/>
  <c r="W23" i="5"/>
  <c r="Y23" i="5"/>
  <c r="Z23" i="5"/>
  <c r="AA23" i="5"/>
  <c r="AC23" i="5"/>
  <c r="AD23" i="5"/>
  <c r="AE23" i="5"/>
  <c r="AG23" i="5"/>
  <c r="AH23" i="5"/>
  <c r="AI23" i="5"/>
  <c r="AK23" i="5"/>
  <c r="AL23" i="5"/>
  <c r="W24" i="5"/>
  <c r="Y24" i="5"/>
  <c r="Z24" i="5"/>
  <c r="AA24" i="5"/>
  <c r="AC24" i="5"/>
  <c r="AD24" i="5"/>
  <c r="AE24" i="5"/>
  <c r="AG24" i="5"/>
  <c r="AH24" i="5"/>
  <c r="AI24" i="5"/>
  <c r="AK24" i="5"/>
  <c r="AL24" i="5"/>
  <c r="W25" i="5"/>
  <c r="Y25" i="5"/>
  <c r="Z25" i="5"/>
  <c r="AA25" i="5"/>
  <c r="AC25" i="5"/>
  <c r="AD25" i="5"/>
  <c r="AE25" i="5"/>
  <c r="AG25" i="5"/>
  <c r="AH25" i="5"/>
  <c r="AI25" i="5"/>
  <c r="AK25" i="5"/>
  <c r="AL25" i="5"/>
  <c r="W26" i="5"/>
  <c r="Y26" i="5"/>
  <c r="Z26" i="5"/>
  <c r="AA26" i="5"/>
  <c r="AC26" i="5"/>
  <c r="AD26" i="5"/>
  <c r="AE26" i="5"/>
  <c r="AG26" i="5"/>
  <c r="AH26" i="5"/>
  <c r="AI26" i="5"/>
  <c r="AK26" i="5"/>
  <c r="AL26" i="5"/>
  <c r="W27" i="5"/>
  <c r="Y27" i="5"/>
  <c r="Z27" i="5"/>
  <c r="AA27" i="5"/>
  <c r="AC27" i="5"/>
  <c r="AD27" i="5"/>
  <c r="AE27" i="5"/>
  <c r="AG27" i="5"/>
  <c r="AH27" i="5"/>
  <c r="AI27" i="5"/>
  <c r="AK27" i="5"/>
  <c r="AL27" i="5"/>
  <c r="W28" i="5"/>
  <c r="Y28" i="5"/>
  <c r="Z28" i="5"/>
  <c r="AA28" i="5"/>
  <c r="AC28" i="5"/>
  <c r="AD28" i="5"/>
  <c r="AE28" i="5"/>
  <c r="AG28" i="5"/>
  <c r="AH28" i="5"/>
  <c r="AI28" i="5"/>
  <c r="AK28" i="5"/>
  <c r="AL28" i="5"/>
  <c r="W29" i="5"/>
  <c r="Y29" i="5"/>
  <c r="Z29" i="5"/>
  <c r="AA29" i="5"/>
  <c r="AC29" i="5"/>
  <c r="AD29" i="5"/>
  <c r="AE29" i="5"/>
  <c r="AG29" i="5"/>
  <c r="AH29" i="5"/>
  <c r="AI29" i="5"/>
  <c r="AK29" i="5"/>
  <c r="AL29" i="5"/>
  <c r="W30" i="5"/>
  <c r="Y30" i="5"/>
  <c r="Z30" i="5"/>
  <c r="AA30" i="5"/>
  <c r="AC30" i="5"/>
  <c r="AD30" i="5"/>
  <c r="AE30" i="5"/>
  <c r="AG30" i="5"/>
  <c r="AH30" i="5"/>
  <c r="AI30" i="5"/>
  <c r="AK30" i="5"/>
  <c r="AL30" i="5"/>
  <c r="W31" i="5"/>
  <c r="Y31" i="5"/>
  <c r="Z31" i="5"/>
  <c r="AA31" i="5"/>
  <c r="AC31" i="5"/>
  <c r="AD31" i="5"/>
  <c r="AE31" i="5"/>
  <c r="AG31" i="5"/>
  <c r="AH31" i="5"/>
  <c r="AI31" i="5"/>
  <c r="AK31" i="5"/>
  <c r="AL31" i="5"/>
  <c r="W32" i="5"/>
  <c r="Y32" i="5"/>
  <c r="Z32" i="5"/>
  <c r="AA32" i="5"/>
  <c r="AC32" i="5"/>
  <c r="AD32" i="5"/>
  <c r="AE32" i="5"/>
  <c r="AG32" i="5"/>
  <c r="AH32" i="5"/>
  <c r="AI32" i="5"/>
  <c r="AK32" i="5"/>
  <c r="AL32" i="5"/>
  <c r="W33" i="5"/>
  <c r="Y33" i="5"/>
  <c r="Z33" i="5"/>
  <c r="AA33" i="5"/>
  <c r="AC33" i="5"/>
  <c r="AD33" i="5"/>
  <c r="AE33" i="5"/>
  <c r="AG33" i="5"/>
  <c r="AH33" i="5"/>
  <c r="AI33" i="5"/>
  <c r="AK33" i="5"/>
  <c r="AL33" i="5"/>
  <c r="W34" i="5"/>
  <c r="Y34" i="5"/>
  <c r="Z34" i="5"/>
  <c r="AA34" i="5"/>
  <c r="AC34" i="5"/>
  <c r="AD34" i="5"/>
  <c r="AE34" i="5"/>
  <c r="AG34" i="5"/>
  <c r="AH34" i="5"/>
  <c r="AI34" i="5"/>
  <c r="AK34" i="5"/>
  <c r="AL34" i="5"/>
  <c r="W35" i="5"/>
  <c r="Y35" i="5"/>
  <c r="Z35" i="5"/>
  <c r="AA35" i="5"/>
  <c r="AC35" i="5"/>
  <c r="AD35" i="5"/>
  <c r="AE35" i="5"/>
  <c r="AG35" i="5"/>
  <c r="AH35" i="5"/>
  <c r="AI35" i="5"/>
  <c r="AK35" i="5"/>
  <c r="AL35" i="5"/>
  <c r="W36" i="5"/>
  <c r="Y36" i="5"/>
  <c r="Z36" i="5"/>
  <c r="AA36" i="5"/>
  <c r="AC36" i="5"/>
  <c r="AD36" i="5"/>
  <c r="AE36" i="5"/>
  <c r="AG36" i="5"/>
  <c r="AH36" i="5"/>
  <c r="AI36" i="5"/>
  <c r="AK36" i="5"/>
  <c r="AL36" i="5"/>
  <c r="W37" i="5"/>
  <c r="Y37" i="5"/>
  <c r="Z37" i="5"/>
  <c r="AA37" i="5"/>
  <c r="AC37" i="5"/>
  <c r="AD37" i="5"/>
  <c r="AE37" i="5"/>
  <c r="AG37" i="5"/>
  <c r="AH37" i="5"/>
  <c r="AI37" i="5"/>
  <c r="AK37" i="5"/>
  <c r="AL37" i="5"/>
  <c r="W38" i="5"/>
  <c r="Y38" i="5"/>
  <c r="Z38" i="5"/>
  <c r="AA38" i="5"/>
  <c r="AC38" i="5"/>
  <c r="AD38" i="5"/>
  <c r="AE38" i="5"/>
  <c r="AG38" i="5"/>
  <c r="AH38" i="5"/>
  <c r="AI38" i="5"/>
  <c r="AK38" i="5"/>
  <c r="AL38" i="5"/>
  <c r="W39" i="5"/>
  <c r="Y39" i="5"/>
  <c r="Z39" i="5"/>
  <c r="AA39" i="5"/>
  <c r="AC39" i="5"/>
  <c r="AD39" i="5"/>
  <c r="AE39" i="5"/>
  <c r="AG39" i="5"/>
  <c r="AH39" i="5"/>
  <c r="AI39" i="5"/>
  <c r="AK39" i="5"/>
  <c r="AL39" i="5"/>
  <c r="W40" i="5"/>
  <c r="Y40" i="5"/>
  <c r="Z40" i="5"/>
  <c r="AA40" i="5"/>
  <c r="AC40" i="5"/>
  <c r="AD40" i="5"/>
  <c r="AE40" i="5"/>
  <c r="AG40" i="5"/>
  <c r="AH40" i="5"/>
  <c r="AI40" i="5"/>
  <c r="AK40" i="5"/>
  <c r="AL40" i="5"/>
  <c r="W41" i="5"/>
  <c r="Y41" i="5"/>
  <c r="Z41" i="5"/>
  <c r="AA41" i="5"/>
  <c r="AC41" i="5"/>
  <c r="AD41" i="5"/>
  <c r="AE41" i="5"/>
  <c r="AG41" i="5"/>
  <c r="AH41" i="5"/>
  <c r="AI41" i="5"/>
  <c r="AK41" i="5"/>
  <c r="AL41" i="5"/>
  <c r="W42" i="5"/>
  <c r="Y42" i="5"/>
  <c r="Z42" i="5"/>
  <c r="AA42" i="5"/>
  <c r="AC42" i="5"/>
  <c r="AD42" i="5"/>
  <c r="AE42" i="5"/>
  <c r="AG42" i="5"/>
  <c r="AH42" i="5"/>
  <c r="AI42" i="5"/>
  <c r="AK42" i="5"/>
  <c r="AL42" i="5"/>
  <c r="W43" i="5"/>
  <c r="Y43" i="5"/>
  <c r="Z43" i="5"/>
  <c r="AA43" i="5"/>
  <c r="AC43" i="5"/>
  <c r="AD43" i="5"/>
  <c r="AE43" i="5"/>
  <c r="AG43" i="5"/>
  <c r="AH43" i="5"/>
  <c r="AI43" i="5"/>
  <c r="AK43" i="5"/>
  <c r="AL43" i="5"/>
  <c r="W44" i="5"/>
  <c r="Y44" i="5"/>
  <c r="Z44" i="5"/>
  <c r="AA44" i="5"/>
  <c r="AC44" i="5"/>
  <c r="AD44" i="5"/>
  <c r="AE44" i="5"/>
  <c r="AG44" i="5"/>
  <c r="AH44" i="5"/>
  <c r="AI44" i="5"/>
  <c r="AK44" i="5"/>
  <c r="AL44" i="5"/>
  <c r="W45" i="5"/>
  <c r="Y45" i="5"/>
  <c r="Z45" i="5"/>
  <c r="AA45" i="5"/>
  <c r="AC45" i="5"/>
  <c r="AD45" i="5"/>
  <c r="AE45" i="5"/>
  <c r="AG45" i="5"/>
  <c r="AH45" i="5"/>
  <c r="AI45" i="5"/>
  <c r="AK45" i="5"/>
  <c r="AL45" i="5"/>
  <c r="W46" i="5"/>
  <c r="Y46" i="5"/>
  <c r="Z46" i="5"/>
  <c r="AA46" i="5"/>
  <c r="AC46" i="5"/>
  <c r="AD46" i="5"/>
  <c r="AE46" i="5"/>
  <c r="AG46" i="5"/>
  <c r="AH46" i="5"/>
  <c r="AI46" i="5"/>
  <c r="AK46" i="5"/>
  <c r="AL46" i="5"/>
  <c r="W47" i="5"/>
  <c r="Y47" i="5"/>
  <c r="Z47" i="5"/>
  <c r="AA47" i="5"/>
  <c r="AC47" i="5"/>
  <c r="AD47" i="5"/>
  <c r="AE47" i="5"/>
  <c r="AG47" i="5"/>
  <c r="AH47" i="5"/>
  <c r="AI47" i="5"/>
  <c r="AK47" i="5"/>
  <c r="AL47" i="5"/>
  <c r="W48" i="5"/>
  <c r="Y48" i="5"/>
  <c r="Z48" i="5"/>
  <c r="AA48" i="5"/>
  <c r="AC48" i="5"/>
  <c r="AD48" i="5"/>
  <c r="AE48" i="5"/>
  <c r="AG48" i="5"/>
  <c r="AH48" i="5"/>
  <c r="AI48" i="5"/>
  <c r="AK48" i="5"/>
  <c r="AL48" i="5"/>
  <c r="AL3" i="5"/>
  <c r="AH3" i="5"/>
  <c r="AD3" i="5"/>
  <c r="Z3" i="5"/>
  <c r="AK3" i="5"/>
  <c r="AG3" i="5"/>
  <c r="AC3" i="5"/>
  <c r="Y3" i="5"/>
  <c r="AI3" i="5"/>
  <c r="AE3" i="5"/>
  <c r="AA3" i="5"/>
  <c r="W3" i="5"/>
  <c r="U8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U4" i="5"/>
  <c r="U5" i="5"/>
  <c r="U6" i="5"/>
  <c r="U7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3" i="5"/>
  <c r="Q3" i="5"/>
  <c r="M3" i="5"/>
  <c r="I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3" i="5"/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L3" i="2"/>
  <c r="AM3" i="2" s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3" i="2"/>
  <c r="O49" i="3"/>
  <c r="V49" i="3"/>
  <c r="H49" i="3"/>
  <c r="AJ49" i="2"/>
  <c r="AN49" i="2" s="1"/>
  <c r="AO49" i="2" s="1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D4" i="2" l="1"/>
  <c r="AE4" i="2"/>
  <c r="AF4" i="2"/>
  <c r="AD5" i="2"/>
  <c r="AE5" i="2"/>
  <c r="AF5" i="2"/>
  <c r="AD6" i="2"/>
  <c r="AE6" i="2"/>
  <c r="AF6" i="2"/>
  <c r="AD7" i="2"/>
  <c r="AE7" i="2"/>
  <c r="AF7" i="2"/>
  <c r="AD8" i="2"/>
  <c r="AE8" i="2"/>
  <c r="AF8" i="2"/>
  <c r="AD9" i="2"/>
  <c r="AE9" i="2"/>
  <c r="AF9" i="2"/>
  <c r="AD10" i="2"/>
  <c r="AE10" i="2"/>
  <c r="AF10" i="2"/>
  <c r="AD11" i="2"/>
  <c r="AE11" i="2"/>
  <c r="AF11" i="2"/>
  <c r="AD12" i="2"/>
  <c r="AE12" i="2"/>
  <c r="AF12" i="2"/>
  <c r="AD13" i="2"/>
  <c r="AE13" i="2"/>
  <c r="AF13" i="2"/>
  <c r="AD14" i="2"/>
  <c r="AE14" i="2"/>
  <c r="AF14" i="2"/>
  <c r="AD15" i="2"/>
  <c r="AE15" i="2"/>
  <c r="AF15" i="2"/>
  <c r="AD16" i="2"/>
  <c r="AE16" i="2"/>
  <c r="AF16" i="2"/>
  <c r="AD17" i="2"/>
  <c r="AE17" i="2"/>
  <c r="AF17" i="2"/>
  <c r="AD18" i="2"/>
  <c r="AE18" i="2"/>
  <c r="AF18" i="2"/>
  <c r="AD19" i="2"/>
  <c r="AE19" i="2"/>
  <c r="AF19" i="2"/>
  <c r="AD20" i="2"/>
  <c r="AE20" i="2"/>
  <c r="AF20" i="2"/>
  <c r="AD21" i="2"/>
  <c r="AE21" i="2"/>
  <c r="AF21" i="2"/>
  <c r="AD22" i="2"/>
  <c r="AE22" i="2"/>
  <c r="AF22" i="2"/>
  <c r="AD23" i="2"/>
  <c r="AE23" i="2"/>
  <c r="AF23" i="2"/>
  <c r="AD24" i="2"/>
  <c r="AE24" i="2"/>
  <c r="AF24" i="2"/>
  <c r="AD25" i="2"/>
  <c r="AE25" i="2"/>
  <c r="AF25" i="2"/>
  <c r="AD26" i="2"/>
  <c r="AE26" i="2"/>
  <c r="AF26" i="2"/>
  <c r="AD27" i="2"/>
  <c r="AE27" i="2"/>
  <c r="AF27" i="2"/>
  <c r="AD28" i="2"/>
  <c r="AE28" i="2"/>
  <c r="AF28" i="2"/>
  <c r="AD29" i="2"/>
  <c r="AE29" i="2"/>
  <c r="AF29" i="2"/>
  <c r="AD30" i="2"/>
  <c r="AE30" i="2"/>
  <c r="AF30" i="2"/>
  <c r="AD31" i="2"/>
  <c r="AE31" i="2"/>
  <c r="AF31" i="2"/>
  <c r="AD32" i="2"/>
  <c r="AE32" i="2"/>
  <c r="AF32" i="2"/>
  <c r="AD33" i="2"/>
  <c r="AE33" i="2"/>
  <c r="AF33" i="2"/>
  <c r="AD34" i="2"/>
  <c r="AE34" i="2"/>
  <c r="AF34" i="2"/>
  <c r="AD35" i="2"/>
  <c r="AE35" i="2"/>
  <c r="AF35" i="2"/>
  <c r="AD36" i="2"/>
  <c r="AE36" i="2"/>
  <c r="AF36" i="2"/>
  <c r="AD37" i="2"/>
  <c r="AE37" i="2"/>
  <c r="AF37" i="2"/>
  <c r="AD38" i="2"/>
  <c r="AE38" i="2"/>
  <c r="AF38" i="2"/>
  <c r="AD39" i="2"/>
  <c r="AE39" i="2"/>
  <c r="AF39" i="2"/>
  <c r="AD40" i="2"/>
  <c r="AE40" i="2"/>
  <c r="AF40" i="2"/>
  <c r="AD41" i="2"/>
  <c r="AE41" i="2"/>
  <c r="AF41" i="2"/>
  <c r="AD42" i="2"/>
  <c r="AE42" i="2"/>
  <c r="AF42" i="2"/>
  <c r="AD43" i="2"/>
  <c r="AE43" i="2"/>
  <c r="AF43" i="2"/>
  <c r="AD44" i="2"/>
  <c r="AE44" i="2"/>
  <c r="AF44" i="2"/>
  <c r="AD45" i="2"/>
  <c r="AE45" i="2"/>
  <c r="AF45" i="2"/>
  <c r="AD46" i="2"/>
  <c r="AE46" i="2"/>
  <c r="AF46" i="2"/>
  <c r="AD47" i="2"/>
  <c r="AE47" i="2"/>
  <c r="AF47" i="2"/>
  <c r="AD48" i="2"/>
  <c r="AE48" i="2"/>
  <c r="AF48" i="2"/>
  <c r="AD49" i="2"/>
  <c r="AE49" i="2"/>
  <c r="AF49" i="2"/>
  <c r="AF3" i="2"/>
  <c r="AE3" i="2"/>
  <c r="AD3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U44" i="2"/>
  <c r="AB49" i="2"/>
  <c r="Z49" i="2"/>
  <c r="X49" i="2"/>
  <c r="V49" i="2"/>
  <c r="W49" i="2"/>
  <c r="Y49" i="2"/>
  <c r="AA49" i="2"/>
  <c r="G49" i="2"/>
  <c r="H49" i="2"/>
  <c r="I49" i="2"/>
  <c r="J49" i="2"/>
  <c r="K49" i="2"/>
  <c r="L49" i="2"/>
  <c r="M49" i="2"/>
  <c r="N49" i="2"/>
  <c r="O49" i="2"/>
  <c r="P49" i="2"/>
  <c r="Q49" i="2"/>
  <c r="F49" i="2"/>
  <c r="U49" i="2" s="1"/>
  <c r="U4" i="2"/>
  <c r="V4" i="2"/>
  <c r="W4" i="2"/>
  <c r="X4" i="2"/>
  <c r="Y4" i="2"/>
  <c r="Z4" i="2"/>
  <c r="AA4" i="2"/>
  <c r="AB4" i="2"/>
  <c r="U5" i="2"/>
  <c r="V5" i="2"/>
  <c r="W5" i="2"/>
  <c r="X5" i="2"/>
  <c r="Y5" i="2"/>
  <c r="Z5" i="2"/>
  <c r="AA5" i="2"/>
  <c r="AB5" i="2"/>
  <c r="U6" i="2"/>
  <c r="V6" i="2"/>
  <c r="W6" i="2"/>
  <c r="X6" i="2"/>
  <c r="Y6" i="2"/>
  <c r="Z6" i="2"/>
  <c r="AA6" i="2"/>
  <c r="AB6" i="2"/>
  <c r="U7" i="2"/>
  <c r="V7" i="2"/>
  <c r="W7" i="2"/>
  <c r="X7" i="2"/>
  <c r="Y7" i="2"/>
  <c r="Z7" i="2"/>
  <c r="AA7" i="2"/>
  <c r="AB7" i="2"/>
  <c r="U8" i="2"/>
  <c r="V8" i="2"/>
  <c r="W8" i="2"/>
  <c r="X8" i="2"/>
  <c r="Y8" i="2"/>
  <c r="Z8" i="2"/>
  <c r="AA8" i="2"/>
  <c r="AB8" i="2"/>
  <c r="U9" i="2"/>
  <c r="V9" i="2"/>
  <c r="W9" i="2"/>
  <c r="X9" i="2"/>
  <c r="Y9" i="2"/>
  <c r="Z9" i="2"/>
  <c r="AA9" i="2"/>
  <c r="AB9" i="2"/>
  <c r="U10" i="2"/>
  <c r="V10" i="2"/>
  <c r="W10" i="2"/>
  <c r="X10" i="2"/>
  <c r="Y10" i="2"/>
  <c r="Z10" i="2"/>
  <c r="AA10" i="2"/>
  <c r="AB10" i="2"/>
  <c r="U11" i="2"/>
  <c r="V11" i="2"/>
  <c r="W11" i="2"/>
  <c r="X11" i="2"/>
  <c r="Y11" i="2"/>
  <c r="Z11" i="2"/>
  <c r="AA11" i="2"/>
  <c r="AB11" i="2"/>
  <c r="U12" i="2"/>
  <c r="V12" i="2"/>
  <c r="W12" i="2"/>
  <c r="X12" i="2"/>
  <c r="Y12" i="2"/>
  <c r="Z12" i="2"/>
  <c r="AA12" i="2"/>
  <c r="AB12" i="2"/>
  <c r="U13" i="2"/>
  <c r="V13" i="2"/>
  <c r="W13" i="2"/>
  <c r="X13" i="2"/>
  <c r="Y13" i="2"/>
  <c r="Z13" i="2"/>
  <c r="AA13" i="2"/>
  <c r="AB13" i="2"/>
  <c r="U14" i="2"/>
  <c r="V14" i="2"/>
  <c r="W14" i="2"/>
  <c r="X14" i="2"/>
  <c r="Y14" i="2"/>
  <c r="Z14" i="2"/>
  <c r="AA14" i="2"/>
  <c r="AB14" i="2"/>
  <c r="U15" i="2"/>
  <c r="V15" i="2"/>
  <c r="W15" i="2"/>
  <c r="X15" i="2"/>
  <c r="Y15" i="2"/>
  <c r="Z15" i="2"/>
  <c r="AA15" i="2"/>
  <c r="AB15" i="2"/>
  <c r="U16" i="2"/>
  <c r="V16" i="2"/>
  <c r="W16" i="2"/>
  <c r="X16" i="2"/>
  <c r="Y16" i="2"/>
  <c r="Z16" i="2"/>
  <c r="AA16" i="2"/>
  <c r="AB16" i="2"/>
  <c r="U17" i="2"/>
  <c r="V17" i="2"/>
  <c r="W17" i="2"/>
  <c r="X17" i="2"/>
  <c r="Y17" i="2"/>
  <c r="Z17" i="2"/>
  <c r="AA17" i="2"/>
  <c r="AB17" i="2"/>
  <c r="U18" i="2"/>
  <c r="V18" i="2"/>
  <c r="W18" i="2"/>
  <c r="X18" i="2"/>
  <c r="Y18" i="2"/>
  <c r="Z18" i="2"/>
  <c r="AA18" i="2"/>
  <c r="AB18" i="2"/>
  <c r="U19" i="2"/>
  <c r="V19" i="2"/>
  <c r="W19" i="2"/>
  <c r="X19" i="2"/>
  <c r="Y19" i="2"/>
  <c r="Z19" i="2"/>
  <c r="AA19" i="2"/>
  <c r="AB19" i="2"/>
  <c r="U20" i="2"/>
  <c r="V20" i="2"/>
  <c r="W20" i="2"/>
  <c r="X20" i="2"/>
  <c r="Y20" i="2"/>
  <c r="Z20" i="2"/>
  <c r="AA20" i="2"/>
  <c r="AB20" i="2"/>
  <c r="U21" i="2"/>
  <c r="V21" i="2"/>
  <c r="W21" i="2"/>
  <c r="X21" i="2"/>
  <c r="Y21" i="2"/>
  <c r="Z21" i="2"/>
  <c r="AA21" i="2"/>
  <c r="AB21" i="2"/>
  <c r="U22" i="2"/>
  <c r="V22" i="2"/>
  <c r="W22" i="2"/>
  <c r="X22" i="2"/>
  <c r="Y22" i="2"/>
  <c r="Z22" i="2"/>
  <c r="AA22" i="2"/>
  <c r="AB22" i="2"/>
  <c r="U23" i="2"/>
  <c r="V23" i="2"/>
  <c r="W23" i="2"/>
  <c r="X23" i="2"/>
  <c r="Y23" i="2"/>
  <c r="Z23" i="2"/>
  <c r="AA23" i="2"/>
  <c r="AB23" i="2"/>
  <c r="U24" i="2"/>
  <c r="V24" i="2"/>
  <c r="W24" i="2"/>
  <c r="X24" i="2"/>
  <c r="Y24" i="2"/>
  <c r="Z24" i="2"/>
  <c r="AA24" i="2"/>
  <c r="AB24" i="2"/>
  <c r="U25" i="2"/>
  <c r="V25" i="2"/>
  <c r="W25" i="2"/>
  <c r="X25" i="2"/>
  <c r="Y25" i="2"/>
  <c r="Z25" i="2"/>
  <c r="AA25" i="2"/>
  <c r="AB25" i="2"/>
  <c r="U26" i="2"/>
  <c r="V26" i="2"/>
  <c r="W26" i="2"/>
  <c r="X26" i="2"/>
  <c r="Y26" i="2"/>
  <c r="Z26" i="2"/>
  <c r="AA26" i="2"/>
  <c r="AB26" i="2"/>
  <c r="U27" i="2"/>
  <c r="V27" i="2"/>
  <c r="W27" i="2"/>
  <c r="X27" i="2"/>
  <c r="Y27" i="2"/>
  <c r="Z27" i="2"/>
  <c r="AA27" i="2"/>
  <c r="AB27" i="2"/>
  <c r="U28" i="2"/>
  <c r="V28" i="2"/>
  <c r="W28" i="2"/>
  <c r="X28" i="2"/>
  <c r="Y28" i="2"/>
  <c r="Z28" i="2"/>
  <c r="AA28" i="2"/>
  <c r="AB28" i="2"/>
  <c r="U29" i="2"/>
  <c r="V29" i="2"/>
  <c r="W29" i="2"/>
  <c r="X29" i="2"/>
  <c r="Y29" i="2"/>
  <c r="Z29" i="2"/>
  <c r="AA29" i="2"/>
  <c r="AB29" i="2"/>
  <c r="U30" i="2"/>
  <c r="V30" i="2"/>
  <c r="W30" i="2"/>
  <c r="X30" i="2"/>
  <c r="Y30" i="2"/>
  <c r="Z30" i="2"/>
  <c r="AA30" i="2"/>
  <c r="AB30" i="2"/>
  <c r="U31" i="2"/>
  <c r="V31" i="2"/>
  <c r="W31" i="2"/>
  <c r="X31" i="2"/>
  <c r="Y31" i="2"/>
  <c r="Z31" i="2"/>
  <c r="AA31" i="2"/>
  <c r="AB31" i="2"/>
  <c r="U32" i="2"/>
  <c r="V32" i="2"/>
  <c r="W32" i="2"/>
  <c r="X32" i="2"/>
  <c r="Y32" i="2"/>
  <c r="Z32" i="2"/>
  <c r="AA32" i="2"/>
  <c r="AB32" i="2"/>
  <c r="U33" i="2"/>
  <c r="V33" i="2"/>
  <c r="W33" i="2"/>
  <c r="X33" i="2"/>
  <c r="Y33" i="2"/>
  <c r="Z33" i="2"/>
  <c r="AA33" i="2"/>
  <c r="AB33" i="2"/>
  <c r="U34" i="2"/>
  <c r="V34" i="2"/>
  <c r="W34" i="2"/>
  <c r="X34" i="2"/>
  <c r="Y34" i="2"/>
  <c r="Z34" i="2"/>
  <c r="AA34" i="2"/>
  <c r="AB34" i="2"/>
  <c r="U35" i="2"/>
  <c r="V35" i="2"/>
  <c r="W35" i="2"/>
  <c r="X35" i="2"/>
  <c r="Y35" i="2"/>
  <c r="Z35" i="2"/>
  <c r="AA35" i="2"/>
  <c r="AB35" i="2"/>
  <c r="U36" i="2"/>
  <c r="V36" i="2"/>
  <c r="W36" i="2"/>
  <c r="X36" i="2"/>
  <c r="Y36" i="2"/>
  <c r="Z36" i="2"/>
  <c r="AA36" i="2"/>
  <c r="AB36" i="2"/>
  <c r="U37" i="2"/>
  <c r="V37" i="2"/>
  <c r="W37" i="2"/>
  <c r="X37" i="2"/>
  <c r="Y37" i="2"/>
  <c r="Z37" i="2"/>
  <c r="AA37" i="2"/>
  <c r="AB37" i="2"/>
  <c r="U38" i="2"/>
  <c r="V38" i="2"/>
  <c r="W38" i="2"/>
  <c r="X38" i="2"/>
  <c r="Y38" i="2"/>
  <c r="Z38" i="2"/>
  <c r="AA38" i="2"/>
  <c r="AB38" i="2"/>
  <c r="U39" i="2"/>
  <c r="V39" i="2"/>
  <c r="W39" i="2"/>
  <c r="X39" i="2"/>
  <c r="Y39" i="2"/>
  <c r="Z39" i="2"/>
  <c r="AA39" i="2"/>
  <c r="AB39" i="2"/>
  <c r="U40" i="2"/>
  <c r="V40" i="2"/>
  <c r="W40" i="2"/>
  <c r="X40" i="2"/>
  <c r="Y40" i="2"/>
  <c r="Z40" i="2"/>
  <c r="AA40" i="2"/>
  <c r="AB40" i="2"/>
  <c r="U41" i="2"/>
  <c r="V41" i="2"/>
  <c r="W41" i="2"/>
  <c r="X41" i="2"/>
  <c r="Y41" i="2"/>
  <c r="Z41" i="2"/>
  <c r="AA41" i="2"/>
  <c r="AB41" i="2"/>
  <c r="U42" i="2"/>
  <c r="V42" i="2"/>
  <c r="W42" i="2"/>
  <c r="X42" i="2"/>
  <c r="Y42" i="2"/>
  <c r="Z42" i="2"/>
  <c r="AA42" i="2"/>
  <c r="AB42" i="2"/>
  <c r="U43" i="2"/>
  <c r="V43" i="2"/>
  <c r="W43" i="2"/>
  <c r="X43" i="2"/>
  <c r="Y43" i="2"/>
  <c r="Z43" i="2"/>
  <c r="AA43" i="2"/>
  <c r="AB43" i="2"/>
  <c r="V44" i="2"/>
  <c r="W44" i="2"/>
  <c r="X44" i="2"/>
  <c r="Y44" i="2"/>
  <c r="Z44" i="2"/>
  <c r="AA44" i="2"/>
  <c r="AB44" i="2"/>
  <c r="U45" i="2"/>
  <c r="V45" i="2"/>
  <c r="W45" i="2"/>
  <c r="X45" i="2"/>
  <c r="Y45" i="2"/>
  <c r="Z45" i="2"/>
  <c r="AA45" i="2"/>
  <c r="AB45" i="2"/>
  <c r="U46" i="2"/>
  <c r="V46" i="2"/>
  <c r="W46" i="2"/>
  <c r="X46" i="2"/>
  <c r="Y46" i="2"/>
  <c r="Z46" i="2"/>
  <c r="AA46" i="2"/>
  <c r="AB46" i="2"/>
  <c r="U47" i="2"/>
  <c r="V47" i="2"/>
  <c r="W47" i="2"/>
  <c r="X47" i="2"/>
  <c r="Y47" i="2"/>
  <c r="Z47" i="2"/>
  <c r="AA47" i="2"/>
  <c r="AB47" i="2"/>
  <c r="U48" i="2"/>
  <c r="V48" i="2"/>
  <c r="W48" i="2"/>
  <c r="X48" i="2"/>
  <c r="Y48" i="2"/>
  <c r="Z48" i="2"/>
  <c r="AA48" i="2"/>
  <c r="AB48" i="2"/>
  <c r="AB3" i="2"/>
  <c r="AA3" i="2"/>
  <c r="Z3" i="2"/>
  <c r="Y3" i="2"/>
  <c r="X3" i="2"/>
  <c r="W3" i="2"/>
  <c r="V3" i="2"/>
  <c r="U3" i="2"/>
</calcChain>
</file>

<file path=xl/sharedStrings.xml><?xml version="1.0" encoding="utf-8"?>
<sst xmlns="http://schemas.openxmlformats.org/spreadsheetml/2006/main" count="685" uniqueCount="89">
  <si>
    <t>BUXEY_s=10_CT=34.txt</t>
  </si>
  <si>
    <t>BUXEY_s=11_CT=31.txt</t>
  </si>
  <si>
    <t>BUXEY_s=12_CT=29.txt</t>
  </si>
  <si>
    <t>BUXEY_s=13_CT=28.txt</t>
  </si>
  <si>
    <t>GUNTHER_s=6_CT=77.txt</t>
  </si>
  <si>
    <t>GUNTHER_s=7_CT=64.txt</t>
  </si>
  <si>
    <t>GUNTHER_s=8_CT=56.txt</t>
  </si>
  <si>
    <t>GUNTHER_s=9_CT=54.txt</t>
  </si>
  <si>
    <t>HAHN_s=10_CT=1588.txt</t>
  </si>
  <si>
    <t>HESKIA_s=5_CT=197.txt</t>
  </si>
  <si>
    <t>HESKIA_s=6_CT=164.txt</t>
  </si>
  <si>
    <t>HESKIA_s=7_CT=141.txt</t>
  </si>
  <si>
    <t>HESKIA_s=8_CT=123.txt</t>
  </si>
  <si>
    <t>LUTZ1_s=10_CT=1464.txt</t>
  </si>
  <si>
    <t>MITCHELL_s=3_CT=36.txt</t>
  </si>
  <si>
    <t>MITCHELL_s=4_CT=27.txt</t>
  </si>
  <si>
    <t>MITCHELL_s=5_CT=22.txt</t>
  </si>
  <si>
    <t>MITCHELL_s=6_CT=19.txt</t>
  </si>
  <si>
    <t>MITCHELL_s=7_CT=16.txt</t>
  </si>
  <si>
    <t>MITCHELL_s=8_CT=15.txt</t>
  </si>
  <si>
    <t>ROSZIEG_s=10_CT=12.txt</t>
  </si>
  <si>
    <t>SAWYER30_s=10_CT=33.txt</t>
  </si>
  <si>
    <t>SAWYER30_s=11_CT=31.txt</t>
  </si>
  <si>
    <t>HESKIA_s=3_CT=327.txt</t>
  </si>
  <si>
    <t>HESKIA_s=4_CT=246.txt</t>
  </si>
  <si>
    <t>Instance Name</t>
  </si>
  <si>
    <t>NS</t>
  </si>
  <si>
    <t>CT</t>
  </si>
  <si>
    <t>Cost</t>
  </si>
  <si>
    <t>Len</t>
  </si>
  <si>
    <t>UW (%CT)</t>
  </si>
  <si>
    <t>Buxey</t>
  </si>
  <si>
    <t>Gunther</t>
  </si>
  <si>
    <t>Hahn</t>
  </si>
  <si>
    <t>Heskia</t>
  </si>
  <si>
    <t>Lutz1</t>
  </si>
  <si>
    <t>Mitchell</t>
  </si>
  <si>
    <t>Roszieg</t>
  </si>
  <si>
    <t>Sawyer</t>
  </si>
  <si>
    <t>Rounded</t>
  </si>
  <si>
    <t>\hline \multirow{7}{*}{Buxey}</t>
  </si>
  <si>
    <t>\hline \multirow{4}{*}{Gunther}</t>
  </si>
  <si>
    <t>\hline \multirow{8}{*}{Hahn}</t>
  </si>
  <si>
    <t>\hline \multirow{6}{*}{Heskia}</t>
  </si>
  <si>
    <t>\hline \multirow{3}{*}{Lutz1}</t>
  </si>
  <si>
    <t>\hline \multirow{6}{*}{Mitchell}</t>
  </si>
  <si>
    <t>\hline \multirow{7}{*}{Roszieg}</t>
  </si>
  <si>
    <t>\hline \multirow{5}{*}{Sawyer}</t>
  </si>
  <si>
    <t>\hline  \multicolumn{3}{|c|}{Average}</t>
  </si>
  <si>
    <t>Table Cost and Len</t>
  </si>
  <si>
    <t>%UWC</t>
  </si>
  <si>
    <t>Time</t>
  </si>
  <si>
    <t>Time*</t>
  </si>
  <si>
    <t>BUXEY_s=07_CT=48.txt</t>
  </si>
  <si>
    <t>BUXEY_s=08_CT=42.txt</t>
  </si>
  <si>
    <t>BUXEY_s=09_CT=38.txt</t>
  </si>
  <si>
    <t>HAHN_s=03_CT=4659.txt</t>
  </si>
  <si>
    <t>HAHN_s=04_CT=3566.txt</t>
  </si>
  <si>
    <t>HAHN_s=05_CT=2744.txt</t>
  </si>
  <si>
    <t>HAHN_s=06_CT=2341.txt</t>
  </si>
  <si>
    <t>HAHN_s=07_CT=2123.txt</t>
  </si>
  <si>
    <t>HAHN_s=08_CT=1827.txt</t>
  </si>
  <si>
    <t>HAHN_s=09_CT=1665.txt</t>
  </si>
  <si>
    <t>LUTZ1_s=08_CT=1743.txt</t>
  </si>
  <si>
    <t>LUTZ1_s=09_CT=1595.txt</t>
  </si>
  <si>
    <t>ROSZIEG_s=04_CT=29.txt</t>
  </si>
  <si>
    <t>ROSZIEG_s=05_CT=23.txt</t>
  </si>
  <si>
    <t>ROSZIEG_s=06_CT=20.txt</t>
  </si>
  <si>
    <t>ROSZIEG_s=07_CT=18.txt</t>
  </si>
  <si>
    <t>ROSZIEG_s=08_CT=16.txt</t>
  </si>
  <si>
    <t>ROSZIEG_s=09_CT=13.txt</t>
  </si>
  <si>
    <t>SAWYER30_s=07_CT=47.txt</t>
  </si>
  <si>
    <t>SAWYER30_s=08_CT=41.txt</t>
  </si>
  <si>
    <t>SAWYER30_s=09_CT=37.txt</t>
  </si>
  <si>
    <t>Table Len and UW</t>
  </si>
  <si>
    <t>Table Len and Time</t>
  </si>
  <si>
    <t>NS CT</t>
  </si>
  <si>
    <t>UWC = 5</t>
  </si>
  <si>
    <t>UWC = 10</t>
  </si>
  <si>
    <t>UWC = 20</t>
  </si>
  <si>
    <t>UWC = 50</t>
  </si>
  <si>
    <t>NS x CT</t>
  </si>
  <si>
    <t>UWC</t>
  </si>
  <si>
    <t>UW/CT</t>
  </si>
  <si>
    <t>Raw Values</t>
  </si>
  <si>
    <t>Rounded values</t>
  </si>
  <si>
    <t>Point separators</t>
  </si>
  <si>
    <t>%UW(CT)</t>
  </si>
  <si>
    <t>Instances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</si>
</sst>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NumberForma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5ECC3-0D82-4685-81BD-6AEA48A7D73F}">
  <dimension ref="A1:AC47"/>
  <sheetViews>
    <sheetView tabSelected="1" topLeftCell="G1" workbookViewId="0">
      <selection activeCell="V13" sqref="V13"/>
    </sheetView>
  </sheetViews>
  <sheetFormatPr defaultRowHeight="14.4" x14ac:dyDescent="0.3"/>
  <cols>
    <col min="1" max="1" width="23.88671875" bestFit="1" customWidth="1"/>
  </cols>
  <sheetData>
    <row r="1" spans="1:29" x14ac:dyDescent="0.3">
      <c r="C1" t="s">
        <v>77</v>
      </c>
      <c r="J1" t="s">
        <v>78</v>
      </c>
      <c r="Q1" t="s">
        <v>79</v>
      </c>
      <c r="X1" t="s">
        <v>80</v>
      </c>
    </row>
    <row r="2" spans="1:29" x14ac:dyDescent="0.3">
      <c r="A2" t="s">
        <v>0</v>
      </c>
      <c r="C2" t="s">
        <v>53</v>
      </c>
      <c r="D2">
        <v>339.88698740000001</v>
      </c>
      <c r="E2">
        <v>336</v>
      </c>
      <c r="F2">
        <v>0.26300000000000001</v>
      </c>
      <c r="G2">
        <v>0.27</v>
      </c>
      <c r="H2">
        <v>0.34200000000000003</v>
      </c>
      <c r="J2" t="s">
        <v>53</v>
      </c>
      <c r="K2">
        <v>342.77024834753399</v>
      </c>
      <c r="L2">
        <v>338</v>
      </c>
      <c r="M2">
        <v>0.24199999999999999</v>
      </c>
      <c r="N2">
        <v>0.249</v>
      </c>
      <c r="O2">
        <v>0.36099999999999999</v>
      </c>
      <c r="Q2" t="s">
        <v>53</v>
      </c>
      <c r="R2">
        <v>345.86762899699801</v>
      </c>
      <c r="S2">
        <v>342</v>
      </c>
      <c r="T2">
        <v>0.251</v>
      </c>
      <c r="U2">
        <v>0.25900000000000001</v>
      </c>
      <c r="V2">
        <v>0.40500000000000003</v>
      </c>
      <c r="X2" t="s">
        <v>53</v>
      </c>
      <c r="Y2">
        <v>350.14136147925399</v>
      </c>
      <c r="Z2">
        <v>346</v>
      </c>
      <c r="AA2">
        <v>0.22700000000000001</v>
      </c>
      <c r="AB2">
        <v>0.23400000000000001</v>
      </c>
      <c r="AC2">
        <v>0.33</v>
      </c>
    </row>
    <row r="3" spans="1:29" x14ac:dyDescent="0.3">
      <c r="A3" t="s">
        <v>1</v>
      </c>
      <c r="C3" t="s">
        <v>54</v>
      </c>
      <c r="D3">
        <v>342.2869</v>
      </c>
      <c r="E3">
        <v>336</v>
      </c>
      <c r="F3">
        <v>0.252</v>
      </c>
      <c r="G3">
        <v>0.26500000000000001</v>
      </c>
      <c r="H3">
        <v>0.35699999999999998</v>
      </c>
      <c r="J3" t="s">
        <v>54</v>
      </c>
      <c r="K3">
        <v>347.28814541059899</v>
      </c>
      <c r="L3">
        <v>341</v>
      </c>
      <c r="M3">
        <v>0.21</v>
      </c>
      <c r="N3">
        <v>0.217</v>
      </c>
      <c r="O3">
        <v>0.38300000000000001</v>
      </c>
      <c r="Q3" t="s">
        <v>54</v>
      </c>
      <c r="R3">
        <v>351.36496977997302</v>
      </c>
      <c r="S3">
        <v>346</v>
      </c>
      <c r="T3">
        <v>0.24299999999999999</v>
      </c>
      <c r="U3">
        <v>0.252</v>
      </c>
      <c r="V3">
        <v>0.372</v>
      </c>
      <c r="X3" t="s">
        <v>54</v>
      </c>
      <c r="Y3">
        <v>357.07234331852101</v>
      </c>
      <c r="Z3">
        <v>350</v>
      </c>
      <c r="AA3">
        <v>0.21199999999999999</v>
      </c>
      <c r="AB3">
        <v>0.218</v>
      </c>
      <c r="AC3">
        <v>0.32700000000000001</v>
      </c>
    </row>
    <row r="4" spans="1:29" x14ac:dyDescent="0.3">
      <c r="A4" t="s">
        <v>2</v>
      </c>
      <c r="C4" t="s">
        <v>55</v>
      </c>
      <c r="D4">
        <v>343.06868120000001</v>
      </c>
      <c r="E4">
        <v>342</v>
      </c>
      <c r="F4">
        <v>0.308</v>
      </c>
      <c r="G4">
        <v>0.32100000000000001</v>
      </c>
      <c r="H4">
        <v>0.36799999999999999</v>
      </c>
      <c r="J4" t="s">
        <v>55</v>
      </c>
      <c r="K4">
        <v>344.13736239999997</v>
      </c>
      <c r="L4">
        <v>342</v>
      </c>
      <c r="M4">
        <v>0.28899999999999998</v>
      </c>
      <c r="N4">
        <v>0.29699999999999999</v>
      </c>
      <c r="O4">
        <v>0.38400000000000001</v>
      </c>
      <c r="Q4" t="s">
        <v>55</v>
      </c>
      <c r="R4">
        <v>346.18792942552602</v>
      </c>
      <c r="S4">
        <v>343</v>
      </c>
      <c r="T4">
        <v>0.29799999999999999</v>
      </c>
      <c r="U4">
        <v>0.308</v>
      </c>
      <c r="V4">
        <v>0.57599999999999996</v>
      </c>
      <c r="X4" t="s">
        <v>55</v>
      </c>
      <c r="Y4">
        <v>347.410821169786</v>
      </c>
      <c r="Z4">
        <v>346</v>
      </c>
      <c r="AA4">
        <v>0.27600000000000002</v>
      </c>
      <c r="AB4">
        <v>0.28399999999999997</v>
      </c>
      <c r="AC4">
        <v>0.35499999999999998</v>
      </c>
    </row>
    <row r="5" spans="1:29" x14ac:dyDescent="0.3">
      <c r="A5" t="s">
        <v>3</v>
      </c>
      <c r="C5" t="s">
        <v>0</v>
      </c>
      <c r="D5">
        <v>343.85805249999999</v>
      </c>
      <c r="E5">
        <v>340</v>
      </c>
      <c r="F5">
        <v>0.32600000000000001</v>
      </c>
      <c r="G5">
        <v>0.35199999999999998</v>
      </c>
      <c r="H5">
        <v>0.41799999999999998</v>
      </c>
      <c r="J5" t="s">
        <v>0</v>
      </c>
      <c r="K5">
        <v>346.95980220134101</v>
      </c>
      <c r="L5">
        <v>342</v>
      </c>
      <c r="M5">
        <v>0.30299999999999999</v>
      </c>
      <c r="N5">
        <v>0.38600000000000001</v>
      </c>
      <c r="O5">
        <v>0.48</v>
      </c>
      <c r="Q5" t="s">
        <v>0</v>
      </c>
      <c r="R5">
        <v>348.31879158945998</v>
      </c>
      <c r="S5">
        <v>346</v>
      </c>
      <c r="T5">
        <v>0.313</v>
      </c>
      <c r="U5">
        <v>0.36699999999999999</v>
      </c>
      <c r="V5">
        <v>0.46899999999999997</v>
      </c>
      <c r="X5" t="s">
        <v>0</v>
      </c>
      <c r="Y5">
        <v>351.40976672617597</v>
      </c>
      <c r="Z5">
        <v>348</v>
      </c>
      <c r="AA5">
        <v>0.246</v>
      </c>
      <c r="AB5">
        <v>0.29699999999999999</v>
      </c>
      <c r="AC5">
        <v>0.378</v>
      </c>
    </row>
    <row r="6" spans="1:29" x14ac:dyDescent="0.3">
      <c r="A6" t="s">
        <v>53</v>
      </c>
      <c r="C6" t="s">
        <v>1</v>
      </c>
      <c r="D6">
        <v>348.674476854631</v>
      </c>
      <c r="E6">
        <v>343</v>
      </c>
      <c r="F6">
        <v>0.21199999999999999</v>
      </c>
      <c r="G6">
        <v>0.219</v>
      </c>
      <c r="H6">
        <v>0.27500000000000002</v>
      </c>
      <c r="J6" t="s">
        <v>1</v>
      </c>
      <c r="K6">
        <v>353.51195751652898</v>
      </c>
      <c r="L6">
        <v>346</v>
      </c>
      <c r="M6">
        <v>0.20499999999999999</v>
      </c>
      <c r="N6">
        <v>0.21099999999999999</v>
      </c>
      <c r="O6">
        <v>0.26900000000000002</v>
      </c>
      <c r="Q6" t="s">
        <v>1</v>
      </c>
      <c r="R6">
        <v>358.50906132640102</v>
      </c>
      <c r="S6">
        <v>353</v>
      </c>
      <c r="T6">
        <v>0.215</v>
      </c>
      <c r="U6">
        <v>0.223</v>
      </c>
      <c r="V6">
        <v>0.29799999999999999</v>
      </c>
      <c r="X6" t="s">
        <v>1</v>
      </c>
      <c r="Y6">
        <v>364.87080843080503</v>
      </c>
      <c r="Z6">
        <v>357</v>
      </c>
      <c r="AA6">
        <v>0.19700000000000001</v>
      </c>
      <c r="AB6">
        <v>0.20300000000000001</v>
      </c>
      <c r="AC6">
        <v>0.28599999999999998</v>
      </c>
    </row>
    <row r="7" spans="1:29" x14ac:dyDescent="0.3">
      <c r="A7" t="s">
        <v>54</v>
      </c>
      <c r="C7" t="s">
        <v>2</v>
      </c>
      <c r="D7">
        <v>351.88560000000001</v>
      </c>
      <c r="E7">
        <v>348</v>
      </c>
      <c r="F7">
        <v>0.254</v>
      </c>
      <c r="G7">
        <v>0.26400000000000001</v>
      </c>
      <c r="H7">
        <v>0.33700000000000002</v>
      </c>
      <c r="J7" t="s">
        <v>2</v>
      </c>
      <c r="K7">
        <v>354.17124377359198</v>
      </c>
      <c r="L7">
        <v>352</v>
      </c>
      <c r="M7">
        <v>0.22600000000000001</v>
      </c>
      <c r="N7">
        <v>0.23400000000000001</v>
      </c>
      <c r="O7">
        <v>0.29599999999999999</v>
      </c>
      <c r="Q7" t="s">
        <v>2</v>
      </c>
      <c r="R7">
        <v>356.05500752239499</v>
      </c>
      <c r="S7">
        <v>353</v>
      </c>
      <c r="T7">
        <v>0.26600000000000001</v>
      </c>
      <c r="U7">
        <v>0.29399999999999998</v>
      </c>
      <c r="V7">
        <v>0.371</v>
      </c>
      <c r="X7" t="s">
        <v>2</v>
      </c>
      <c r="Y7">
        <v>358.76052502176799</v>
      </c>
      <c r="Z7">
        <v>356</v>
      </c>
      <c r="AA7">
        <v>0.23499999999999999</v>
      </c>
      <c r="AB7">
        <v>0.24299999999999999</v>
      </c>
      <c r="AC7">
        <v>0.315</v>
      </c>
    </row>
    <row r="8" spans="1:29" x14ac:dyDescent="0.3">
      <c r="A8" t="s">
        <v>55</v>
      </c>
      <c r="C8" t="s">
        <v>3</v>
      </c>
      <c r="D8">
        <v>364</v>
      </c>
      <c r="E8">
        <v>364</v>
      </c>
      <c r="F8">
        <v>0.35699999999999998</v>
      </c>
      <c r="G8">
        <v>0.36899999999999999</v>
      </c>
      <c r="H8">
        <v>0.40200000000000002</v>
      </c>
      <c r="J8" t="s">
        <v>3</v>
      </c>
      <c r="K8">
        <v>364</v>
      </c>
      <c r="L8">
        <v>364</v>
      </c>
      <c r="M8">
        <v>0.34200000000000003</v>
      </c>
      <c r="N8">
        <v>0.35199999999999998</v>
      </c>
      <c r="O8">
        <v>0.375</v>
      </c>
      <c r="Q8" t="s">
        <v>3</v>
      </c>
      <c r="R8">
        <v>364</v>
      </c>
      <c r="S8">
        <v>364</v>
      </c>
      <c r="T8">
        <v>0.33800000000000002</v>
      </c>
      <c r="U8">
        <v>0.34899999999999998</v>
      </c>
      <c r="V8">
        <v>0.38300000000000001</v>
      </c>
      <c r="X8" t="s">
        <v>3</v>
      </c>
      <c r="Y8">
        <v>364</v>
      </c>
      <c r="Z8">
        <v>364</v>
      </c>
      <c r="AA8">
        <v>0.374</v>
      </c>
      <c r="AB8">
        <v>0.38400000000000001</v>
      </c>
      <c r="AC8">
        <v>0.41099999999999998</v>
      </c>
    </row>
    <row r="9" spans="1:29" x14ac:dyDescent="0.3">
      <c r="A9" t="s">
        <v>4</v>
      </c>
      <c r="C9" t="s">
        <v>4</v>
      </c>
      <c r="D9">
        <v>526.13438106328999</v>
      </c>
      <c r="E9">
        <v>475</v>
      </c>
      <c r="F9">
        <v>2.2570000000000001</v>
      </c>
      <c r="G9">
        <v>2.3010000000000002</v>
      </c>
      <c r="H9">
        <v>4.9850000000000003</v>
      </c>
      <c r="J9" t="s">
        <v>4</v>
      </c>
      <c r="K9">
        <v>566.01877354749001</v>
      </c>
      <c r="L9">
        <v>504</v>
      </c>
      <c r="M9">
        <v>2.0499999999999998</v>
      </c>
      <c r="N9">
        <v>2.0950000000000002</v>
      </c>
      <c r="O9">
        <v>5.8250000000000002</v>
      </c>
      <c r="Q9" t="s">
        <v>4</v>
      </c>
      <c r="R9">
        <v>607.46810837364706</v>
      </c>
      <c r="S9">
        <v>546</v>
      </c>
      <c r="T9">
        <v>1.8740000000000001</v>
      </c>
      <c r="U9">
        <v>1.919</v>
      </c>
      <c r="V9">
        <v>7.82</v>
      </c>
      <c r="X9" t="s">
        <v>4</v>
      </c>
      <c r="Y9">
        <v>665.63208858766302</v>
      </c>
      <c r="Z9">
        <v>601</v>
      </c>
      <c r="AA9">
        <v>1.921</v>
      </c>
      <c r="AB9">
        <v>1.964</v>
      </c>
      <c r="AC9">
        <v>8.9090000000000007</v>
      </c>
    </row>
    <row r="10" spans="1:29" x14ac:dyDescent="0.3">
      <c r="A10" t="s">
        <v>5</v>
      </c>
      <c r="C10" t="s">
        <v>5</v>
      </c>
      <c r="D10">
        <v>516.45058132924601</v>
      </c>
      <c r="E10">
        <v>460</v>
      </c>
      <c r="F10">
        <v>0.85</v>
      </c>
      <c r="G10">
        <v>0.871</v>
      </c>
      <c r="H10">
        <v>1.8959999999999999</v>
      </c>
      <c r="J10" t="s">
        <v>5</v>
      </c>
      <c r="K10">
        <v>554.21362423693597</v>
      </c>
      <c r="L10">
        <v>498</v>
      </c>
      <c r="M10">
        <v>0.81</v>
      </c>
      <c r="N10">
        <v>0.83199999999999996</v>
      </c>
      <c r="O10">
        <v>2.3740000000000001</v>
      </c>
      <c r="Q10" t="s">
        <v>5</v>
      </c>
      <c r="R10">
        <v>595.45445151317699</v>
      </c>
      <c r="S10">
        <v>534</v>
      </c>
      <c r="T10">
        <v>0.95099999999999996</v>
      </c>
      <c r="U10">
        <v>0.97599999999999998</v>
      </c>
      <c r="V10">
        <v>3.16</v>
      </c>
      <c r="X10" t="s">
        <v>5</v>
      </c>
      <c r="Y10">
        <v>654.54094551019205</v>
      </c>
      <c r="Z10">
        <v>587</v>
      </c>
      <c r="AA10">
        <v>1.0469999999999999</v>
      </c>
      <c r="AB10">
        <v>1.081</v>
      </c>
      <c r="AC10">
        <v>5.2549999999999999</v>
      </c>
    </row>
    <row r="11" spans="1:29" x14ac:dyDescent="0.3">
      <c r="A11" t="s">
        <v>6</v>
      </c>
      <c r="C11" t="s">
        <v>6</v>
      </c>
      <c r="D11">
        <v>518.39769287935201</v>
      </c>
      <c r="E11">
        <v>458</v>
      </c>
      <c r="F11">
        <v>0.56200000000000006</v>
      </c>
      <c r="G11">
        <v>0.57799999999999996</v>
      </c>
      <c r="H11">
        <v>1.266</v>
      </c>
      <c r="J11" t="s">
        <v>6</v>
      </c>
      <c r="K11">
        <v>560.47615426003097</v>
      </c>
      <c r="L11">
        <v>499</v>
      </c>
      <c r="M11">
        <v>0.55900000000000005</v>
      </c>
      <c r="N11">
        <v>0.57399999999999995</v>
      </c>
      <c r="O11">
        <v>1.756</v>
      </c>
      <c r="Q11" t="s">
        <v>6</v>
      </c>
      <c r="R11">
        <v>602.79308136709801</v>
      </c>
      <c r="S11">
        <v>539</v>
      </c>
      <c r="T11">
        <v>0.57499999999999996</v>
      </c>
      <c r="U11">
        <v>0.59299999999999997</v>
      </c>
      <c r="V11">
        <v>2.2559999999999998</v>
      </c>
      <c r="X11" t="s">
        <v>6</v>
      </c>
      <c r="Y11">
        <v>665.71881703285101</v>
      </c>
      <c r="Z11">
        <v>595</v>
      </c>
      <c r="AA11">
        <v>0.69</v>
      </c>
      <c r="AB11">
        <v>0.71299999999999997</v>
      </c>
      <c r="AC11">
        <v>4.9790000000000001</v>
      </c>
    </row>
    <row r="12" spans="1:29" x14ac:dyDescent="0.3">
      <c r="A12" t="s">
        <v>7</v>
      </c>
      <c r="C12" t="s">
        <v>7</v>
      </c>
      <c r="D12">
        <v>516.02021200000001</v>
      </c>
      <c r="E12">
        <v>486</v>
      </c>
      <c r="F12">
        <v>1.2629999999999999</v>
      </c>
      <c r="G12">
        <v>1.31</v>
      </c>
      <c r="H12">
        <v>3.0539999999999998</v>
      </c>
      <c r="J12" t="s">
        <v>7</v>
      </c>
      <c r="K12">
        <v>539.22932611732904</v>
      </c>
      <c r="L12">
        <v>517</v>
      </c>
      <c r="M12">
        <v>1.333</v>
      </c>
      <c r="N12">
        <v>1.3819999999999999</v>
      </c>
      <c r="O12">
        <v>3.43</v>
      </c>
      <c r="Q12" t="s">
        <v>7</v>
      </c>
      <c r="R12">
        <v>555.34947839887604</v>
      </c>
      <c r="S12">
        <v>534</v>
      </c>
      <c r="T12">
        <v>1.35</v>
      </c>
      <c r="U12">
        <v>1.3939999999999999</v>
      </c>
      <c r="V12">
        <v>3.4830000000000001</v>
      </c>
      <c r="X12" t="s">
        <v>7</v>
      </c>
      <c r="Y12">
        <v>576.67884609508701</v>
      </c>
      <c r="Z12">
        <v>549</v>
      </c>
      <c r="AA12">
        <v>1.548</v>
      </c>
      <c r="AB12">
        <v>1.603</v>
      </c>
      <c r="AC12">
        <v>4.8150000000000004</v>
      </c>
    </row>
    <row r="13" spans="1:29" x14ac:dyDescent="0.3">
      <c r="A13" t="s">
        <v>8</v>
      </c>
      <c r="C13" t="s">
        <v>56</v>
      </c>
      <c r="D13">
        <v>14849.68740943</v>
      </c>
      <c r="E13">
        <v>14030</v>
      </c>
      <c r="F13">
        <v>1.548</v>
      </c>
      <c r="G13">
        <v>2.331</v>
      </c>
      <c r="H13">
        <v>2.899</v>
      </c>
      <c r="J13" t="s">
        <v>56</v>
      </c>
      <c r="K13">
        <v>15375.6700978099</v>
      </c>
      <c r="L13">
        <v>14664</v>
      </c>
      <c r="M13">
        <v>1.5669999999999999</v>
      </c>
      <c r="N13">
        <v>52.314999999999998</v>
      </c>
      <c r="O13">
        <v>65.995999999999995</v>
      </c>
      <c r="Q13" t="s">
        <v>56</v>
      </c>
      <c r="R13">
        <v>15960.8981417306</v>
      </c>
      <c r="S13">
        <v>15069</v>
      </c>
      <c r="T13">
        <v>1.53</v>
      </c>
      <c r="U13">
        <v>27.024000000000001</v>
      </c>
      <c r="V13">
        <v>74.662000000000006</v>
      </c>
      <c r="X13" t="s">
        <v>56</v>
      </c>
      <c r="Y13">
        <v>16835.632510863801</v>
      </c>
      <c r="Z13">
        <v>15832</v>
      </c>
      <c r="AA13">
        <v>1.69</v>
      </c>
      <c r="AB13">
        <v>70.08</v>
      </c>
      <c r="AC13">
        <v>155.5</v>
      </c>
    </row>
    <row r="14" spans="1:29" x14ac:dyDescent="0.3">
      <c r="A14" t="s">
        <v>56</v>
      </c>
      <c r="C14" t="s">
        <v>57</v>
      </c>
      <c r="D14">
        <v>14946.814432687701</v>
      </c>
      <c r="E14">
        <v>14366</v>
      </c>
      <c r="F14">
        <v>231.35499999999999</v>
      </c>
      <c r="G14">
        <v>231.52500000000001</v>
      </c>
      <c r="H14">
        <v>3025.2190000000001</v>
      </c>
      <c r="J14" t="s">
        <v>57</v>
      </c>
      <c r="K14">
        <v>15374.366660649601</v>
      </c>
      <c r="L14">
        <v>14739</v>
      </c>
      <c r="M14">
        <v>247.815</v>
      </c>
      <c r="N14">
        <v>248.12</v>
      </c>
      <c r="O14">
        <v>2753.9540000000002</v>
      </c>
      <c r="Q14" t="s">
        <v>57</v>
      </c>
      <c r="R14">
        <v>15831.909063442299</v>
      </c>
      <c r="S14">
        <v>15184</v>
      </c>
      <c r="T14">
        <v>239.20599999999999</v>
      </c>
      <c r="U14">
        <v>240.65299999999999</v>
      </c>
      <c r="V14">
        <v>4884.5720000000001</v>
      </c>
      <c r="X14" t="s">
        <v>57</v>
      </c>
      <c r="Y14">
        <v>16483.081606591899</v>
      </c>
      <c r="Z14">
        <v>15705</v>
      </c>
      <c r="AA14">
        <v>240.702</v>
      </c>
      <c r="AB14">
        <v>243.47</v>
      </c>
      <c r="AC14">
        <v>8195.3719999999994</v>
      </c>
    </row>
    <row r="15" spans="1:29" x14ac:dyDescent="0.3">
      <c r="A15" t="s">
        <v>57</v>
      </c>
      <c r="C15" t="s">
        <v>58</v>
      </c>
      <c r="D15">
        <v>14497.2884183078</v>
      </c>
      <c r="E15">
        <v>13852</v>
      </c>
      <c r="F15">
        <v>129.15199999999999</v>
      </c>
      <c r="G15">
        <v>132.24</v>
      </c>
      <c r="H15">
        <v>314.11399999999998</v>
      </c>
      <c r="J15" t="s">
        <v>58</v>
      </c>
      <c r="K15">
        <v>14973.599197428901</v>
      </c>
      <c r="L15">
        <v>14202</v>
      </c>
      <c r="M15">
        <v>129.321</v>
      </c>
      <c r="N15">
        <v>138.346</v>
      </c>
      <c r="O15">
        <v>974.57799999999997</v>
      </c>
      <c r="Q15" t="s">
        <v>58</v>
      </c>
      <c r="R15">
        <v>15469.261106915599</v>
      </c>
      <c r="S15">
        <v>14764</v>
      </c>
      <c r="T15">
        <v>130.65700000000001</v>
      </c>
      <c r="U15">
        <v>151.06100000000001</v>
      </c>
      <c r="V15">
        <v>1453.5360000000001</v>
      </c>
      <c r="X15" t="s">
        <v>58</v>
      </c>
      <c r="Y15">
        <v>16130.1076935604</v>
      </c>
      <c r="Z15">
        <v>15349</v>
      </c>
      <c r="AA15">
        <v>131.27000000000001</v>
      </c>
      <c r="AB15">
        <v>158.77099999999999</v>
      </c>
      <c r="AC15">
        <v>4320.2669999999998</v>
      </c>
    </row>
    <row r="16" spans="1:29" x14ac:dyDescent="0.3">
      <c r="A16" t="s">
        <v>58</v>
      </c>
      <c r="C16" t="s">
        <v>59</v>
      </c>
      <c r="D16">
        <v>15624.420360357601</v>
      </c>
      <c r="E16">
        <v>14640</v>
      </c>
      <c r="F16">
        <v>0.32200000000000001</v>
      </c>
      <c r="G16">
        <v>0.64400000000000002</v>
      </c>
      <c r="H16">
        <v>2.274</v>
      </c>
      <c r="J16" t="s">
        <v>59</v>
      </c>
      <c r="K16">
        <v>16418.1220193464</v>
      </c>
      <c r="L16">
        <v>15092</v>
      </c>
      <c r="M16">
        <v>0.32300000000000001</v>
      </c>
      <c r="N16">
        <v>3.4239999999999999</v>
      </c>
      <c r="O16">
        <v>9.6999999999999993</v>
      </c>
      <c r="Q16" t="s">
        <v>59</v>
      </c>
      <c r="R16">
        <v>17407.474808909799</v>
      </c>
      <c r="S16">
        <v>15962</v>
      </c>
      <c r="T16">
        <v>0.32900000000000001</v>
      </c>
      <c r="U16">
        <v>17.917999999999999</v>
      </c>
      <c r="V16">
        <v>79.168000000000006</v>
      </c>
      <c r="X16" t="s">
        <v>59</v>
      </c>
      <c r="Y16">
        <v>18930.729925915199</v>
      </c>
      <c r="Z16">
        <v>17111</v>
      </c>
      <c r="AA16">
        <v>0.35499999999999998</v>
      </c>
      <c r="AB16">
        <v>175.328</v>
      </c>
      <c r="AC16">
        <v>614.72799999999995</v>
      </c>
    </row>
    <row r="17" spans="1:29" x14ac:dyDescent="0.3">
      <c r="A17" t="s">
        <v>59</v>
      </c>
      <c r="C17" t="s">
        <v>60</v>
      </c>
      <c r="D17">
        <v>16041.7789724005</v>
      </c>
      <c r="E17">
        <v>15369</v>
      </c>
      <c r="F17">
        <v>38.302999999999997</v>
      </c>
      <c r="G17">
        <v>38.662999999999997</v>
      </c>
      <c r="H17">
        <v>57.945999999999998</v>
      </c>
      <c r="J17" t="s">
        <v>60</v>
      </c>
      <c r="K17">
        <v>16633.687757223699</v>
      </c>
      <c r="L17">
        <v>15603</v>
      </c>
      <c r="M17">
        <v>37.168999999999997</v>
      </c>
      <c r="N17">
        <v>38.634999999999998</v>
      </c>
      <c r="O17">
        <v>111.64100000000001</v>
      </c>
      <c r="Q17" t="s">
        <v>60</v>
      </c>
      <c r="R17">
        <v>17399.452871908601</v>
      </c>
      <c r="S17">
        <v>16238</v>
      </c>
      <c r="T17">
        <v>37.65</v>
      </c>
      <c r="U17">
        <v>47.945</v>
      </c>
      <c r="V17">
        <v>182.56200000000001</v>
      </c>
      <c r="X17" t="s">
        <v>60</v>
      </c>
      <c r="Y17">
        <v>18635.9348810913</v>
      </c>
      <c r="Z17">
        <v>17111</v>
      </c>
      <c r="AA17">
        <v>37.94</v>
      </c>
      <c r="AB17">
        <v>164.893</v>
      </c>
      <c r="AC17">
        <v>701.01499999999999</v>
      </c>
    </row>
    <row r="18" spans="1:29" x14ac:dyDescent="0.3">
      <c r="A18" t="s">
        <v>60</v>
      </c>
      <c r="C18" t="s">
        <v>61</v>
      </c>
      <c r="D18">
        <v>15271.684819939799</v>
      </c>
      <c r="E18">
        <v>14692</v>
      </c>
      <c r="F18">
        <v>40.698</v>
      </c>
      <c r="G18">
        <v>40.750999999999998</v>
      </c>
      <c r="H18">
        <v>49.412999999999997</v>
      </c>
      <c r="J18" t="s">
        <v>61</v>
      </c>
      <c r="K18">
        <v>15688.188454816</v>
      </c>
      <c r="L18">
        <v>15092</v>
      </c>
      <c r="M18">
        <v>40.880000000000003</v>
      </c>
      <c r="N18">
        <v>41.271999999999998</v>
      </c>
      <c r="O18">
        <v>74.481999999999999</v>
      </c>
      <c r="Q18" t="s">
        <v>61</v>
      </c>
      <c r="R18">
        <v>16090.7429319287</v>
      </c>
      <c r="S18">
        <v>15444</v>
      </c>
      <c r="T18">
        <v>42.314999999999998</v>
      </c>
      <c r="U18">
        <v>43.481000000000002</v>
      </c>
      <c r="V18">
        <v>119.83799999999999</v>
      </c>
      <c r="X18" t="s">
        <v>61</v>
      </c>
      <c r="Y18">
        <v>16603.039405350199</v>
      </c>
      <c r="Z18">
        <v>16074</v>
      </c>
      <c r="AA18">
        <v>41.429000000000002</v>
      </c>
      <c r="AB18">
        <v>46.192</v>
      </c>
      <c r="AC18">
        <v>350.47300000000001</v>
      </c>
    </row>
    <row r="19" spans="1:29" x14ac:dyDescent="0.3">
      <c r="A19" t="s">
        <v>61</v>
      </c>
      <c r="C19" t="s">
        <v>62</v>
      </c>
      <c r="D19">
        <v>15691.4428932107</v>
      </c>
      <c r="E19">
        <v>15257</v>
      </c>
      <c r="F19">
        <v>31.03</v>
      </c>
      <c r="G19">
        <v>31.161999999999999</v>
      </c>
      <c r="H19">
        <v>48.765000000000001</v>
      </c>
      <c r="J19" t="s">
        <v>62</v>
      </c>
      <c r="K19">
        <v>16036.471166421399</v>
      </c>
      <c r="L19">
        <v>15560</v>
      </c>
      <c r="M19">
        <v>31.277000000000001</v>
      </c>
      <c r="N19">
        <v>31.596</v>
      </c>
      <c r="O19">
        <v>102.777</v>
      </c>
      <c r="Q19" t="s">
        <v>62</v>
      </c>
      <c r="R19">
        <v>16350.6391252429</v>
      </c>
      <c r="S19">
        <v>15960</v>
      </c>
      <c r="T19">
        <v>31.541</v>
      </c>
      <c r="U19">
        <v>32.158999999999999</v>
      </c>
      <c r="V19">
        <v>69.831000000000003</v>
      </c>
      <c r="X19" t="s">
        <v>62</v>
      </c>
      <c r="Y19">
        <v>16768.446833333699</v>
      </c>
      <c r="Z19">
        <v>16270</v>
      </c>
      <c r="AA19">
        <v>31.465</v>
      </c>
      <c r="AB19">
        <v>33.170999999999999</v>
      </c>
      <c r="AC19">
        <v>114.26300000000001</v>
      </c>
    </row>
    <row r="20" spans="1:29" x14ac:dyDescent="0.3">
      <c r="A20" t="s">
        <v>62</v>
      </c>
      <c r="C20" t="s">
        <v>8</v>
      </c>
      <c r="D20">
        <v>16826.6695</v>
      </c>
      <c r="E20">
        <v>16306</v>
      </c>
      <c r="F20">
        <v>11.941000000000001</v>
      </c>
      <c r="G20">
        <v>12.021000000000001</v>
      </c>
      <c r="H20">
        <v>14.952999999999999</v>
      </c>
      <c r="J20" t="s">
        <v>8</v>
      </c>
      <c r="K20">
        <v>17262.431110000001</v>
      </c>
      <c r="L20">
        <v>16670</v>
      </c>
      <c r="M20">
        <v>12.913</v>
      </c>
      <c r="N20">
        <v>13.939</v>
      </c>
      <c r="O20">
        <v>22.786000000000001</v>
      </c>
      <c r="Q20" t="s">
        <v>8</v>
      </c>
      <c r="R20">
        <v>17772.747859605901</v>
      </c>
      <c r="S20">
        <v>17158</v>
      </c>
      <c r="T20">
        <v>12.241</v>
      </c>
      <c r="U20">
        <v>14.430999999999999</v>
      </c>
      <c r="V20">
        <v>29.933</v>
      </c>
      <c r="X20" t="s">
        <v>8</v>
      </c>
      <c r="Y20">
        <v>18497.163018978601</v>
      </c>
      <c r="Z20">
        <v>17646</v>
      </c>
      <c r="AA20">
        <v>13.278</v>
      </c>
      <c r="AB20">
        <v>30.507000000000001</v>
      </c>
      <c r="AC20">
        <v>70.688999999999993</v>
      </c>
    </row>
    <row r="21" spans="1:29" x14ac:dyDescent="0.3">
      <c r="A21" t="s">
        <v>23</v>
      </c>
      <c r="C21" t="s">
        <v>23</v>
      </c>
      <c r="D21">
        <v>1097.4971650083501</v>
      </c>
      <c r="E21">
        <v>999</v>
      </c>
      <c r="F21">
        <v>74.072999999999993</v>
      </c>
      <c r="G21">
        <v>74.238</v>
      </c>
      <c r="H21">
        <v>298.09399999999999</v>
      </c>
      <c r="J21" t="s">
        <v>23</v>
      </c>
      <c r="K21">
        <v>1168.74582427363</v>
      </c>
      <c r="L21">
        <v>1058</v>
      </c>
      <c r="M21">
        <v>69.683999999999997</v>
      </c>
      <c r="N21">
        <v>69.894000000000005</v>
      </c>
      <c r="O21">
        <v>437.29500000000002</v>
      </c>
      <c r="Q21" t="s">
        <v>23</v>
      </c>
      <c r="R21">
        <v>1256.0559085853799</v>
      </c>
      <c r="S21">
        <v>1112</v>
      </c>
      <c r="T21">
        <v>70.792000000000002</v>
      </c>
      <c r="U21">
        <v>71.063000000000002</v>
      </c>
      <c r="V21">
        <v>798.11900000000003</v>
      </c>
      <c r="X21" t="s">
        <v>23</v>
      </c>
      <c r="Y21">
        <v>1406.7972805940401</v>
      </c>
      <c r="Z21">
        <v>1221</v>
      </c>
      <c r="AA21">
        <v>72.286000000000001</v>
      </c>
      <c r="AB21">
        <v>72.542000000000002</v>
      </c>
      <c r="AC21">
        <v>2128.8739999999998</v>
      </c>
    </row>
    <row r="22" spans="1:29" x14ac:dyDescent="0.3">
      <c r="A22" t="s">
        <v>24</v>
      </c>
      <c r="C22" t="s">
        <v>24</v>
      </c>
      <c r="D22">
        <v>1112.6752413464201</v>
      </c>
      <c r="E22">
        <v>997</v>
      </c>
      <c r="F22">
        <v>39.936</v>
      </c>
      <c r="G22">
        <v>40.566000000000003</v>
      </c>
      <c r="H22">
        <v>149.29599999999999</v>
      </c>
      <c r="J22" t="s">
        <v>24</v>
      </c>
      <c r="K22">
        <v>1193.8902287257899</v>
      </c>
      <c r="L22">
        <v>1070</v>
      </c>
      <c r="M22">
        <v>37.323999999999998</v>
      </c>
      <c r="N22">
        <v>37.948</v>
      </c>
      <c r="O22">
        <v>214.44800000000001</v>
      </c>
      <c r="Q22" t="s">
        <v>24</v>
      </c>
      <c r="R22">
        <v>1288.3064358950601</v>
      </c>
      <c r="S22">
        <v>1134</v>
      </c>
      <c r="T22">
        <v>38.012999999999998</v>
      </c>
      <c r="U22">
        <v>38.610999999999997</v>
      </c>
      <c r="V22">
        <v>438.20699999999999</v>
      </c>
      <c r="X22" t="s">
        <v>24</v>
      </c>
      <c r="Y22">
        <v>1449.20034942951</v>
      </c>
      <c r="Z22">
        <v>1255</v>
      </c>
      <c r="AA22">
        <v>36.354999999999997</v>
      </c>
      <c r="AB22">
        <v>36.924999999999997</v>
      </c>
      <c r="AC22">
        <v>1503.491</v>
      </c>
    </row>
    <row r="23" spans="1:29" x14ac:dyDescent="0.3">
      <c r="A23" t="s">
        <v>9</v>
      </c>
      <c r="C23" t="s">
        <v>9</v>
      </c>
      <c r="D23">
        <v>1113.4670541585399</v>
      </c>
      <c r="E23">
        <v>996</v>
      </c>
      <c r="F23">
        <v>29.771999999999998</v>
      </c>
      <c r="G23">
        <v>30.602</v>
      </c>
      <c r="H23">
        <v>98.463999999999999</v>
      </c>
      <c r="J23" t="s">
        <v>9</v>
      </c>
      <c r="K23">
        <v>1196.2078546329501</v>
      </c>
      <c r="L23">
        <v>1070</v>
      </c>
      <c r="M23">
        <v>27.907</v>
      </c>
      <c r="N23">
        <v>28.66</v>
      </c>
      <c r="O23">
        <v>115.879</v>
      </c>
      <c r="Q23" t="s">
        <v>9</v>
      </c>
      <c r="R23">
        <v>1291.4224512014</v>
      </c>
      <c r="S23">
        <v>1137</v>
      </c>
      <c r="T23">
        <v>28.295000000000002</v>
      </c>
      <c r="U23">
        <v>29.030999999999999</v>
      </c>
      <c r="V23">
        <v>192.197</v>
      </c>
      <c r="X23" t="s">
        <v>9</v>
      </c>
      <c r="Y23">
        <v>1453.7748180368999</v>
      </c>
      <c r="Z23">
        <v>1255</v>
      </c>
      <c r="AA23">
        <v>27.184000000000001</v>
      </c>
      <c r="AB23">
        <v>27.913</v>
      </c>
      <c r="AC23">
        <v>629.80999999999995</v>
      </c>
    </row>
    <row r="24" spans="1:29" x14ac:dyDescent="0.3">
      <c r="A24" t="s">
        <v>10</v>
      </c>
      <c r="C24" t="s">
        <v>10</v>
      </c>
      <c r="D24">
        <v>1127.1397179964499</v>
      </c>
      <c r="E24">
        <v>999</v>
      </c>
      <c r="F24">
        <v>14.007</v>
      </c>
      <c r="G24">
        <v>14.396000000000001</v>
      </c>
      <c r="H24">
        <v>39.832000000000001</v>
      </c>
      <c r="J24" t="s">
        <v>10</v>
      </c>
      <c r="K24">
        <v>1216.59710517137</v>
      </c>
      <c r="L24">
        <v>1077</v>
      </c>
      <c r="M24">
        <v>14.805</v>
      </c>
      <c r="N24">
        <v>15.266999999999999</v>
      </c>
      <c r="O24">
        <v>48.494999999999997</v>
      </c>
      <c r="Q24" t="s">
        <v>10</v>
      </c>
      <c r="R24">
        <v>1326.6519697614699</v>
      </c>
      <c r="S24">
        <v>1142</v>
      </c>
      <c r="T24">
        <v>14.862</v>
      </c>
      <c r="U24">
        <v>15.329000000000001</v>
      </c>
      <c r="V24">
        <v>63.911999999999999</v>
      </c>
      <c r="X24" t="s">
        <v>10</v>
      </c>
      <c r="Y24">
        <v>1521.86036595615</v>
      </c>
      <c r="Z24">
        <v>1279</v>
      </c>
      <c r="AA24">
        <v>13.906000000000001</v>
      </c>
      <c r="AB24">
        <v>14.372</v>
      </c>
      <c r="AC24">
        <v>216.43199999999999</v>
      </c>
    </row>
    <row r="25" spans="1:29" x14ac:dyDescent="0.3">
      <c r="A25" t="s">
        <v>11</v>
      </c>
      <c r="C25" t="s">
        <v>11</v>
      </c>
      <c r="D25">
        <v>1141.00308919388</v>
      </c>
      <c r="E25">
        <v>1014</v>
      </c>
      <c r="F25">
        <v>9.9269999999999996</v>
      </c>
      <c r="G25">
        <v>10.275</v>
      </c>
      <c r="H25">
        <v>26.675000000000001</v>
      </c>
      <c r="J25" t="s">
        <v>11</v>
      </c>
      <c r="K25">
        <v>1235.3058907031</v>
      </c>
      <c r="L25">
        <v>1090</v>
      </c>
      <c r="M25">
        <v>10.815</v>
      </c>
      <c r="N25">
        <v>11.172000000000001</v>
      </c>
      <c r="O25">
        <v>34.197000000000003</v>
      </c>
      <c r="Q25" t="s">
        <v>11</v>
      </c>
      <c r="R25">
        <v>1346.2527877565899</v>
      </c>
      <c r="S25">
        <v>1167</v>
      </c>
      <c r="T25">
        <v>10.156000000000001</v>
      </c>
      <c r="U25">
        <v>10.522</v>
      </c>
      <c r="V25">
        <v>48.03</v>
      </c>
      <c r="X25" t="s">
        <v>11</v>
      </c>
      <c r="Y25">
        <v>1541.7548715660701</v>
      </c>
      <c r="Z25">
        <v>1314</v>
      </c>
      <c r="AA25">
        <v>9.39</v>
      </c>
      <c r="AB25">
        <v>9.7159999999999993</v>
      </c>
      <c r="AC25">
        <v>142.67500000000001</v>
      </c>
    </row>
    <row r="26" spans="1:29" x14ac:dyDescent="0.3">
      <c r="A26" t="s">
        <v>12</v>
      </c>
      <c r="C26" t="s">
        <v>12</v>
      </c>
      <c r="D26">
        <v>1177.2191439493799</v>
      </c>
      <c r="E26">
        <v>1027</v>
      </c>
      <c r="F26">
        <v>2.3919999999999999</v>
      </c>
      <c r="G26">
        <v>2.4500000000000002</v>
      </c>
      <c r="H26">
        <v>3.39</v>
      </c>
      <c r="J26" t="s">
        <v>12</v>
      </c>
      <c r="K26">
        <v>1289.5970733941599</v>
      </c>
      <c r="L26">
        <v>1125</v>
      </c>
      <c r="M26">
        <v>2.395</v>
      </c>
      <c r="N26">
        <v>2.4550000000000001</v>
      </c>
      <c r="O26">
        <v>3.9159999999999999</v>
      </c>
      <c r="Q26" t="s">
        <v>12</v>
      </c>
      <c r="R26">
        <v>1430.94392388489</v>
      </c>
      <c r="S26">
        <v>1195</v>
      </c>
      <c r="T26">
        <v>2.238</v>
      </c>
      <c r="U26">
        <v>2.3010000000000002</v>
      </c>
      <c r="V26">
        <v>4.4000000000000004</v>
      </c>
      <c r="X26" t="s">
        <v>12</v>
      </c>
      <c r="Y26">
        <v>1681.46000671345</v>
      </c>
      <c r="Z26">
        <v>1362</v>
      </c>
      <c r="AA26">
        <v>2.0270000000000001</v>
      </c>
      <c r="AB26">
        <v>2.1579999999999999</v>
      </c>
      <c r="AC26">
        <v>8.3970000000000002</v>
      </c>
    </row>
    <row r="27" spans="1:29" x14ac:dyDescent="0.3">
      <c r="A27" t="s">
        <v>13</v>
      </c>
      <c r="C27" t="s">
        <v>63</v>
      </c>
      <c r="D27">
        <v>14884.4713477447</v>
      </c>
      <c r="E27">
        <v>14101</v>
      </c>
      <c r="F27">
        <v>2E-3</v>
      </c>
      <c r="G27">
        <v>8.0000000000000002E-3</v>
      </c>
      <c r="H27">
        <v>2.7E-2</v>
      </c>
      <c r="J27" t="s">
        <v>63</v>
      </c>
      <c r="K27">
        <v>15482.908744623601</v>
      </c>
      <c r="L27">
        <v>14568</v>
      </c>
      <c r="M27">
        <v>4.0000000000000001E-3</v>
      </c>
      <c r="N27">
        <v>7.0000000000000007E-2</v>
      </c>
      <c r="O27">
        <v>0.71</v>
      </c>
      <c r="Q27" t="s">
        <v>63</v>
      </c>
      <c r="R27">
        <v>16172.2302160991</v>
      </c>
      <c r="S27">
        <v>15171</v>
      </c>
      <c r="T27">
        <v>2E-3</v>
      </c>
      <c r="U27">
        <v>0.54800000000000004</v>
      </c>
      <c r="V27">
        <v>6.5270000000000001</v>
      </c>
      <c r="X27" t="s">
        <v>63</v>
      </c>
      <c r="Y27">
        <v>17138.9263394603</v>
      </c>
      <c r="Z27">
        <v>16089</v>
      </c>
      <c r="AA27">
        <v>2E-3</v>
      </c>
      <c r="AB27">
        <v>1.9590000000000001</v>
      </c>
      <c r="AC27">
        <v>34.741999999999997</v>
      </c>
    </row>
    <row r="28" spans="1:29" x14ac:dyDescent="0.3">
      <c r="A28" t="s">
        <v>63</v>
      </c>
      <c r="C28" t="s">
        <v>64</v>
      </c>
      <c r="D28">
        <v>15010.1680131022</v>
      </c>
      <c r="E28">
        <v>14438</v>
      </c>
      <c r="F28">
        <v>4.0000000000000001E-3</v>
      </c>
      <c r="G28">
        <v>8.9999999999999993E-3</v>
      </c>
      <c r="H28">
        <v>4.1000000000000002E-2</v>
      </c>
      <c r="J28" t="s">
        <v>64</v>
      </c>
      <c r="K28">
        <v>15413.8476264981</v>
      </c>
      <c r="L28">
        <v>14813</v>
      </c>
      <c r="M28">
        <v>5.0000000000000001E-3</v>
      </c>
      <c r="N28">
        <v>4.9000000000000002E-2</v>
      </c>
      <c r="O28">
        <v>0.44700000000000001</v>
      </c>
      <c r="Q28" t="s">
        <v>64</v>
      </c>
      <c r="R28">
        <v>15835.1531906909</v>
      </c>
      <c r="S28">
        <v>15265</v>
      </c>
      <c r="T28">
        <v>5.0000000000000001E-3</v>
      </c>
      <c r="U28">
        <v>1.411</v>
      </c>
      <c r="V28">
        <v>2.4780000000000002</v>
      </c>
      <c r="X28" t="s">
        <v>64</v>
      </c>
      <c r="Y28">
        <v>16377.0978130484</v>
      </c>
      <c r="Z28">
        <v>15839</v>
      </c>
      <c r="AA28">
        <v>5.0000000000000001E-3</v>
      </c>
      <c r="AB28">
        <v>9.4809999999999999</v>
      </c>
      <c r="AC28">
        <v>14.519</v>
      </c>
    </row>
    <row r="29" spans="1:29" x14ac:dyDescent="0.3">
      <c r="A29" t="s">
        <v>64</v>
      </c>
      <c r="C29" t="s">
        <v>13</v>
      </c>
      <c r="D29">
        <v>15124.270864951999</v>
      </c>
      <c r="E29">
        <v>14675</v>
      </c>
      <c r="F29">
        <v>5.0000000000000001E-3</v>
      </c>
      <c r="G29">
        <v>6.0000000000000001E-3</v>
      </c>
      <c r="H29">
        <v>0.05</v>
      </c>
      <c r="J29" t="s">
        <v>13</v>
      </c>
      <c r="K29">
        <v>15487.1946894742</v>
      </c>
      <c r="L29">
        <v>14955</v>
      </c>
      <c r="M29">
        <v>6.0000000000000001E-3</v>
      </c>
      <c r="N29">
        <v>1.7999999999999999E-2</v>
      </c>
      <c r="O29">
        <v>1.1279999999999999</v>
      </c>
      <c r="Q29" t="s">
        <v>13</v>
      </c>
      <c r="R29">
        <v>15876.5927492093</v>
      </c>
      <c r="S29">
        <v>15232</v>
      </c>
      <c r="T29">
        <v>7.0000000000000001E-3</v>
      </c>
      <c r="U29">
        <v>3.5000000000000003E-2</v>
      </c>
      <c r="V29">
        <v>10.127000000000001</v>
      </c>
      <c r="X29" t="s">
        <v>13</v>
      </c>
      <c r="Y29">
        <v>16527.580453326998</v>
      </c>
      <c r="Z29">
        <v>15860</v>
      </c>
      <c r="AA29">
        <v>6.0000000000000001E-3</v>
      </c>
      <c r="AB29">
        <v>1.2669999999999999</v>
      </c>
      <c r="AC29">
        <v>57.281999999999996</v>
      </c>
    </row>
    <row r="30" spans="1:29" x14ac:dyDescent="0.3">
      <c r="A30" t="s">
        <v>14</v>
      </c>
      <c r="C30" t="s">
        <v>14</v>
      </c>
      <c r="D30">
        <v>112.39847727999999</v>
      </c>
      <c r="E30">
        <v>108</v>
      </c>
      <c r="F30">
        <v>6.0000000000000001E-3</v>
      </c>
      <c r="G30">
        <v>6.0000000000000001E-3</v>
      </c>
      <c r="H30">
        <v>0.01</v>
      </c>
      <c r="J30" t="s">
        <v>14</v>
      </c>
      <c r="K30">
        <v>115.82454916487301</v>
      </c>
      <c r="L30">
        <v>111</v>
      </c>
      <c r="M30">
        <v>6.0000000000000001E-3</v>
      </c>
      <c r="N30">
        <v>6.0000000000000001E-3</v>
      </c>
      <c r="O30">
        <v>1.2E-2</v>
      </c>
      <c r="Q30" t="s">
        <v>14</v>
      </c>
      <c r="R30">
        <v>119.35938400936401</v>
      </c>
      <c r="S30">
        <v>115</v>
      </c>
      <c r="T30">
        <v>6.0000000000000001E-3</v>
      </c>
      <c r="U30">
        <v>6.0000000000000001E-3</v>
      </c>
      <c r="V30">
        <v>1.4E-2</v>
      </c>
      <c r="X30" t="s">
        <v>14</v>
      </c>
      <c r="Y30">
        <v>123.809355830385</v>
      </c>
      <c r="Z30">
        <v>119</v>
      </c>
      <c r="AA30">
        <v>7.0000000000000001E-3</v>
      </c>
      <c r="AB30">
        <v>8.0000000000000002E-3</v>
      </c>
      <c r="AC30">
        <v>1.7000000000000001E-2</v>
      </c>
    </row>
    <row r="31" spans="1:29" x14ac:dyDescent="0.3">
      <c r="A31" t="s">
        <v>15</v>
      </c>
      <c r="C31" t="s">
        <v>15</v>
      </c>
      <c r="D31">
        <v>114.54143000000001</v>
      </c>
      <c r="E31">
        <v>108</v>
      </c>
      <c r="F31">
        <v>1E-3</v>
      </c>
      <c r="G31">
        <v>1E-3</v>
      </c>
      <c r="H31">
        <v>3.0000000000000001E-3</v>
      </c>
      <c r="J31" t="s">
        <v>15</v>
      </c>
      <c r="K31">
        <v>119.619782595305</v>
      </c>
      <c r="L31">
        <v>112</v>
      </c>
      <c r="M31">
        <v>1E-3</v>
      </c>
      <c r="N31">
        <v>1E-3</v>
      </c>
      <c r="O31">
        <v>3.0000000000000001E-3</v>
      </c>
      <c r="Q31" t="s">
        <v>15</v>
      </c>
      <c r="R31">
        <v>124.51312638125</v>
      </c>
      <c r="S31">
        <v>119</v>
      </c>
      <c r="T31">
        <v>1E-3</v>
      </c>
      <c r="U31">
        <v>1E-3</v>
      </c>
      <c r="V31">
        <v>4.0000000000000001E-3</v>
      </c>
      <c r="X31" t="s">
        <v>15</v>
      </c>
      <c r="Y31">
        <v>129.96819378646299</v>
      </c>
      <c r="Z31">
        <v>122</v>
      </c>
      <c r="AA31">
        <v>1E-3</v>
      </c>
      <c r="AB31">
        <v>1E-3</v>
      </c>
      <c r="AC31">
        <v>4.0000000000000001E-3</v>
      </c>
    </row>
    <row r="32" spans="1:29" x14ac:dyDescent="0.3">
      <c r="A32" t="s">
        <v>16</v>
      </c>
      <c r="C32" t="s">
        <v>16</v>
      </c>
      <c r="D32">
        <v>115.7158494</v>
      </c>
      <c r="E32">
        <v>110</v>
      </c>
      <c r="F32">
        <v>0</v>
      </c>
      <c r="G32">
        <v>0</v>
      </c>
      <c r="H32">
        <v>2E-3</v>
      </c>
      <c r="J32" t="s">
        <v>16</v>
      </c>
      <c r="K32">
        <v>120.044038830592</v>
      </c>
      <c r="L32">
        <v>114</v>
      </c>
      <c r="M32">
        <v>0</v>
      </c>
      <c r="N32">
        <v>0</v>
      </c>
      <c r="O32">
        <v>2E-3</v>
      </c>
      <c r="Q32" t="s">
        <v>16</v>
      </c>
      <c r="R32">
        <v>124.03417625253</v>
      </c>
      <c r="S32">
        <v>119</v>
      </c>
      <c r="T32">
        <v>0</v>
      </c>
      <c r="U32">
        <v>0</v>
      </c>
      <c r="V32">
        <v>2E-3</v>
      </c>
      <c r="X32" t="s">
        <v>16</v>
      </c>
      <c r="Y32">
        <v>128.85766363250301</v>
      </c>
      <c r="Z32">
        <v>123</v>
      </c>
      <c r="AA32">
        <v>0</v>
      </c>
      <c r="AB32">
        <v>0</v>
      </c>
      <c r="AC32">
        <v>2E-3</v>
      </c>
    </row>
    <row r="33" spans="1:29" x14ac:dyDescent="0.3">
      <c r="A33" t="s">
        <v>17</v>
      </c>
      <c r="C33" t="s">
        <v>17</v>
      </c>
      <c r="D33">
        <v>117.64242</v>
      </c>
      <c r="E33">
        <v>114</v>
      </c>
      <c r="F33">
        <v>4.0000000000000001E-3</v>
      </c>
      <c r="G33">
        <v>4.0000000000000001E-3</v>
      </c>
      <c r="H33">
        <v>6.0000000000000001E-3</v>
      </c>
      <c r="J33" t="s">
        <v>17</v>
      </c>
      <c r="K33">
        <v>120.359201356624</v>
      </c>
      <c r="L33">
        <v>117</v>
      </c>
      <c r="M33">
        <v>4.0000000000000001E-3</v>
      </c>
      <c r="N33">
        <v>4.0000000000000001E-3</v>
      </c>
      <c r="O33">
        <v>8.9999999999999993E-3</v>
      </c>
      <c r="Q33" t="s">
        <v>17</v>
      </c>
      <c r="R33">
        <v>122.79968164388301</v>
      </c>
      <c r="S33">
        <v>119</v>
      </c>
      <c r="T33">
        <v>5.0000000000000001E-3</v>
      </c>
      <c r="U33">
        <v>5.0000000000000001E-3</v>
      </c>
      <c r="V33">
        <v>8.0000000000000002E-3</v>
      </c>
      <c r="X33" t="s">
        <v>17</v>
      </c>
      <c r="Y33">
        <v>125.561193480759</v>
      </c>
      <c r="Z33">
        <v>122</v>
      </c>
      <c r="AA33">
        <v>4.0000000000000001E-3</v>
      </c>
      <c r="AB33">
        <v>5.0000000000000001E-3</v>
      </c>
      <c r="AC33">
        <v>8.0000000000000002E-3</v>
      </c>
    </row>
    <row r="34" spans="1:29" x14ac:dyDescent="0.3">
      <c r="A34" t="s">
        <v>18</v>
      </c>
      <c r="C34" t="s">
        <v>18</v>
      </c>
      <c r="D34">
        <v>118.768</v>
      </c>
      <c r="E34">
        <v>112</v>
      </c>
      <c r="F34">
        <v>3.0000000000000001E-3</v>
      </c>
      <c r="G34">
        <v>3.0000000000000001E-3</v>
      </c>
      <c r="H34">
        <v>5.0000000000000001E-3</v>
      </c>
      <c r="J34" t="s">
        <v>18</v>
      </c>
      <c r="K34">
        <v>122.44295553949399</v>
      </c>
      <c r="L34">
        <v>118</v>
      </c>
      <c r="M34">
        <v>3.0000000000000001E-3</v>
      </c>
      <c r="N34">
        <v>3.0000000000000001E-3</v>
      </c>
      <c r="O34">
        <v>6.0000000000000001E-3</v>
      </c>
      <c r="Q34" t="s">
        <v>18</v>
      </c>
      <c r="R34">
        <v>125.54159570823199</v>
      </c>
      <c r="S34">
        <v>120</v>
      </c>
      <c r="T34">
        <v>3.0000000000000001E-3</v>
      </c>
      <c r="U34">
        <v>3.0000000000000001E-3</v>
      </c>
      <c r="V34">
        <v>6.0000000000000001E-3</v>
      </c>
      <c r="X34" t="s">
        <v>18</v>
      </c>
      <c r="Y34">
        <v>130.217053959439</v>
      </c>
      <c r="Z34">
        <v>126</v>
      </c>
      <c r="AA34">
        <v>3.0000000000000001E-3</v>
      </c>
      <c r="AB34">
        <v>4.0000000000000001E-3</v>
      </c>
      <c r="AC34">
        <v>7.0000000000000001E-3</v>
      </c>
    </row>
    <row r="35" spans="1:29" x14ac:dyDescent="0.3">
      <c r="A35" t="s">
        <v>19</v>
      </c>
      <c r="C35" t="s">
        <v>19</v>
      </c>
      <c r="D35">
        <v>125.81399999999999</v>
      </c>
      <c r="E35">
        <v>121</v>
      </c>
      <c r="F35">
        <v>0</v>
      </c>
      <c r="G35">
        <v>0</v>
      </c>
      <c r="H35">
        <v>2E-3</v>
      </c>
      <c r="J35" t="s">
        <v>19</v>
      </c>
      <c r="K35">
        <v>129.18185487528299</v>
      </c>
      <c r="L35">
        <v>124</v>
      </c>
      <c r="M35">
        <v>0</v>
      </c>
      <c r="N35">
        <v>0</v>
      </c>
      <c r="O35">
        <v>2E-3</v>
      </c>
      <c r="Q35" t="s">
        <v>19</v>
      </c>
      <c r="R35">
        <v>132.63795037692699</v>
      </c>
      <c r="S35">
        <v>128</v>
      </c>
      <c r="T35">
        <v>0</v>
      </c>
      <c r="U35">
        <v>0</v>
      </c>
      <c r="V35">
        <v>3.0000000000000001E-3</v>
      </c>
      <c r="X35" t="s">
        <v>19</v>
      </c>
      <c r="Y35">
        <v>137.201384055327</v>
      </c>
      <c r="Z35">
        <v>132</v>
      </c>
      <c r="AA35">
        <v>0</v>
      </c>
      <c r="AB35">
        <v>0</v>
      </c>
      <c r="AC35">
        <v>2E-3</v>
      </c>
    </row>
    <row r="36" spans="1:29" x14ac:dyDescent="0.3">
      <c r="A36" t="s">
        <v>20</v>
      </c>
      <c r="C36" t="s">
        <v>65</v>
      </c>
      <c r="D36">
        <v>121.42153267426001</v>
      </c>
      <c r="E36">
        <v>117</v>
      </c>
      <c r="F36">
        <v>8.9999999999999993E-3</v>
      </c>
      <c r="G36">
        <v>8.9999999999999993E-3</v>
      </c>
      <c r="H36">
        <v>1.6E-2</v>
      </c>
      <c r="J36" t="s">
        <v>65</v>
      </c>
      <c r="K36">
        <v>125.165368593889</v>
      </c>
      <c r="L36">
        <v>119</v>
      </c>
      <c r="M36">
        <v>0.01</v>
      </c>
      <c r="N36">
        <v>1.0999999999999999E-2</v>
      </c>
      <c r="O36">
        <v>1.9E-2</v>
      </c>
      <c r="Q36" t="s">
        <v>65</v>
      </c>
      <c r="R36">
        <v>128.73993347692999</v>
      </c>
      <c r="S36">
        <v>124</v>
      </c>
      <c r="T36">
        <v>8.0000000000000002E-3</v>
      </c>
      <c r="U36">
        <v>8.9999999999999993E-3</v>
      </c>
      <c r="V36">
        <v>0.02</v>
      </c>
      <c r="X36" t="s">
        <v>65</v>
      </c>
      <c r="Y36">
        <v>132.89566815879701</v>
      </c>
      <c r="Z36">
        <v>127</v>
      </c>
      <c r="AA36">
        <v>8.0000000000000002E-3</v>
      </c>
      <c r="AB36">
        <v>8.9999999999999993E-3</v>
      </c>
      <c r="AC36">
        <v>1.9E-2</v>
      </c>
    </row>
    <row r="37" spans="1:29" x14ac:dyDescent="0.3">
      <c r="A37" t="s">
        <v>65</v>
      </c>
      <c r="C37" t="s">
        <v>66</v>
      </c>
      <c r="D37">
        <v>122.73988661999999</v>
      </c>
      <c r="E37">
        <v>115</v>
      </c>
      <c r="F37">
        <v>4.0000000000000001E-3</v>
      </c>
      <c r="G37">
        <v>5.0000000000000001E-3</v>
      </c>
      <c r="H37">
        <v>8.0000000000000002E-3</v>
      </c>
      <c r="J37" t="s">
        <v>66</v>
      </c>
      <c r="K37">
        <v>127.478732298117</v>
      </c>
      <c r="L37">
        <v>121</v>
      </c>
      <c r="M37">
        <v>4.0000000000000001E-3</v>
      </c>
      <c r="N37">
        <v>5.0000000000000001E-3</v>
      </c>
      <c r="O37">
        <v>8.9999999999999993E-3</v>
      </c>
      <c r="Q37" t="s">
        <v>66</v>
      </c>
      <c r="R37">
        <v>132.17035091491601</v>
      </c>
      <c r="S37">
        <v>126</v>
      </c>
      <c r="T37">
        <v>7.0000000000000001E-3</v>
      </c>
      <c r="U37">
        <v>7.0000000000000001E-3</v>
      </c>
      <c r="V37">
        <v>2.1000000000000001E-2</v>
      </c>
      <c r="X37" t="s">
        <v>66</v>
      </c>
      <c r="Y37">
        <v>138.74488573034901</v>
      </c>
      <c r="Z37">
        <v>132</v>
      </c>
      <c r="AA37">
        <v>5.0000000000000001E-3</v>
      </c>
      <c r="AB37">
        <v>5.0000000000000001E-3</v>
      </c>
      <c r="AC37">
        <v>0.01</v>
      </c>
    </row>
    <row r="38" spans="1:29" x14ac:dyDescent="0.3">
      <c r="A38" t="s">
        <v>66</v>
      </c>
      <c r="C38" t="s">
        <v>67</v>
      </c>
      <c r="D38">
        <v>123.43671500000001</v>
      </c>
      <c r="E38">
        <v>120</v>
      </c>
      <c r="F38">
        <v>4.0000000000000001E-3</v>
      </c>
      <c r="G38">
        <v>4.0000000000000001E-3</v>
      </c>
      <c r="H38">
        <v>6.0000000000000001E-3</v>
      </c>
      <c r="J38" t="s">
        <v>67</v>
      </c>
      <c r="K38">
        <v>126.332802457474</v>
      </c>
      <c r="L38">
        <v>121</v>
      </c>
      <c r="M38">
        <v>5.0000000000000001E-3</v>
      </c>
      <c r="N38">
        <v>5.0000000000000001E-3</v>
      </c>
      <c r="O38">
        <v>8.0000000000000002E-3</v>
      </c>
      <c r="Q38" t="s">
        <v>67</v>
      </c>
      <c r="R38">
        <v>129.018532958582</v>
      </c>
      <c r="S38">
        <v>125</v>
      </c>
      <c r="T38">
        <v>4.0000000000000001E-3</v>
      </c>
      <c r="U38">
        <v>5.0000000000000001E-3</v>
      </c>
      <c r="V38">
        <v>1.0999999999999999E-2</v>
      </c>
      <c r="X38" t="s">
        <v>67</v>
      </c>
      <c r="Y38">
        <v>132.89056532580199</v>
      </c>
      <c r="Z38">
        <v>128</v>
      </c>
      <c r="AA38">
        <v>3.0000000000000001E-3</v>
      </c>
      <c r="AB38">
        <v>4.0000000000000001E-3</v>
      </c>
      <c r="AC38">
        <v>7.0000000000000001E-3</v>
      </c>
    </row>
    <row r="39" spans="1:29" x14ac:dyDescent="0.3">
      <c r="A39" t="s">
        <v>67</v>
      </c>
      <c r="C39" t="s">
        <v>68</v>
      </c>
      <c r="D39">
        <v>129.37072850624901</v>
      </c>
      <c r="E39">
        <v>127</v>
      </c>
      <c r="F39">
        <v>1.9E-2</v>
      </c>
      <c r="G39">
        <v>0.02</v>
      </c>
      <c r="H39">
        <v>2.4E-2</v>
      </c>
      <c r="J39" t="s">
        <v>68</v>
      </c>
      <c r="K39">
        <v>131.33381798024999</v>
      </c>
      <c r="L39">
        <v>128</v>
      </c>
      <c r="M39">
        <v>1.7999999999999999E-2</v>
      </c>
      <c r="N39">
        <v>1.9E-2</v>
      </c>
      <c r="O39">
        <v>2.5000000000000001E-2</v>
      </c>
      <c r="Q39" t="s">
        <v>68</v>
      </c>
      <c r="R39">
        <v>133.43343271018</v>
      </c>
      <c r="S39">
        <v>131</v>
      </c>
      <c r="T39">
        <v>2.5000000000000001E-2</v>
      </c>
      <c r="U39">
        <v>2.5999999999999999E-2</v>
      </c>
      <c r="V39">
        <v>0.06</v>
      </c>
      <c r="X39" t="s">
        <v>68</v>
      </c>
      <c r="Y39">
        <v>135.94212412426501</v>
      </c>
      <c r="Z39">
        <v>133</v>
      </c>
      <c r="AA39">
        <v>1.9E-2</v>
      </c>
      <c r="AB39">
        <v>1.9E-2</v>
      </c>
      <c r="AC39">
        <v>2.5999999999999999E-2</v>
      </c>
    </row>
    <row r="40" spans="1:29" x14ac:dyDescent="0.3">
      <c r="A40" t="s">
        <v>68</v>
      </c>
      <c r="C40" t="s">
        <v>69</v>
      </c>
      <c r="D40">
        <v>129.44120000000001</v>
      </c>
      <c r="E40">
        <v>128</v>
      </c>
      <c r="F40">
        <v>1.2999999999999999E-2</v>
      </c>
      <c r="G40">
        <v>1.4E-2</v>
      </c>
      <c r="H40">
        <v>1.7000000000000001E-2</v>
      </c>
      <c r="J40" t="s">
        <v>69</v>
      </c>
      <c r="K40">
        <v>130.07228460617699</v>
      </c>
      <c r="L40">
        <v>129</v>
      </c>
      <c r="M40">
        <v>1.4E-2</v>
      </c>
      <c r="N40">
        <v>1.4999999999999999E-2</v>
      </c>
      <c r="O40">
        <v>1.7999999999999999E-2</v>
      </c>
      <c r="Q40" t="s">
        <v>69</v>
      </c>
      <c r="R40">
        <v>130.99961688012101</v>
      </c>
      <c r="S40">
        <v>130</v>
      </c>
      <c r="T40">
        <v>2.1000000000000001E-2</v>
      </c>
      <c r="U40">
        <v>2.1999999999999999E-2</v>
      </c>
      <c r="V40">
        <v>2.5999999999999999E-2</v>
      </c>
      <c r="X40" t="s">
        <v>69</v>
      </c>
      <c r="Y40">
        <v>132.499042200302</v>
      </c>
      <c r="Z40">
        <v>130</v>
      </c>
      <c r="AA40">
        <v>1.4E-2</v>
      </c>
      <c r="AB40">
        <v>1.4E-2</v>
      </c>
      <c r="AC40">
        <v>1.7999999999999999E-2</v>
      </c>
    </row>
    <row r="41" spans="1:29" x14ac:dyDescent="0.3">
      <c r="A41" t="s">
        <v>69</v>
      </c>
      <c r="C41" t="s">
        <v>70</v>
      </c>
      <c r="D41">
        <v>126.60014</v>
      </c>
      <c r="E41">
        <v>119</v>
      </c>
      <c r="F41">
        <v>0</v>
      </c>
      <c r="G41">
        <v>0</v>
      </c>
      <c r="H41">
        <v>2E-3</v>
      </c>
      <c r="J41" t="s">
        <v>70</v>
      </c>
      <c r="K41">
        <v>132.50466387189499</v>
      </c>
      <c r="L41">
        <v>122</v>
      </c>
      <c r="M41">
        <v>0</v>
      </c>
      <c r="N41">
        <v>1E-3</v>
      </c>
      <c r="O41">
        <v>2E-3</v>
      </c>
      <c r="Q41" t="s">
        <v>70</v>
      </c>
      <c r="R41">
        <v>138.76465639146301</v>
      </c>
      <c r="S41">
        <v>129</v>
      </c>
      <c r="T41">
        <v>1E-3</v>
      </c>
      <c r="U41">
        <v>1E-3</v>
      </c>
      <c r="V41">
        <v>2E-3</v>
      </c>
      <c r="X41" t="s">
        <v>70</v>
      </c>
      <c r="Y41">
        <v>149.345223583239</v>
      </c>
      <c r="Z41">
        <v>136</v>
      </c>
      <c r="AA41">
        <v>0</v>
      </c>
      <c r="AB41">
        <v>1E-3</v>
      </c>
      <c r="AC41">
        <v>2E-3</v>
      </c>
    </row>
    <row r="42" spans="1:29" x14ac:dyDescent="0.3">
      <c r="A42" t="s">
        <v>70</v>
      </c>
      <c r="C42" t="s">
        <v>20</v>
      </c>
      <c r="D42">
        <v>130.660780300407</v>
      </c>
      <c r="E42">
        <v>122</v>
      </c>
      <c r="F42">
        <v>6.0000000000000001E-3</v>
      </c>
      <c r="G42">
        <v>6.0000000000000001E-3</v>
      </c>
      <c r="H42">
        <v>8.0000000000000002E-3</v>
      </c>
      <c r="J42" t="s">
        <v>20</v>
      </c>
      <c r="K42">
        <v>136.473243504274</v>
      </c>
      <c r="L42">
        <v>127</v>
      </c>
      <c r="M42">
        <v>7.0000000000000001E-3</v>
      </c>
      <c r="N42">
        <v>8.0000000000000002E-3</v>
      </c>
      <c r="O42">
        <v>0.01</v>
      </c>
      <c r="Q42" t="s">
        <v>20</v>
      </c>
      <c r="R42">
        <v>142.912411811091</v>
      </c>
      <c r="S42">
        <v>134</v>
      </c>
      <c r="T42">
        <v>6.0000000000000001E-3</v>
      </c>
      <c r="U42">
        <v>6.0000000000000001E-3</v>
      </c>
      <c r="V42">
        <v>8.9999999999999993E-3</v>
      </c>
      <c r="X42" t="s">
        <v>20</v>
      </c>
      <c r="Y42">
        <v>152.50363805974499</v>
      </c>
      <c r="Z42">
        <v>141</v>
      </c>
      <c r="AA42">
        <v>7.0000000000000001E-3</v>
      </c>
      <c r="AB42">
        <v>7.0000000000000001E-3</v>
      </c>
      <c r="AC42">
        <v>1.0999999999999999E-2</v>
      </c>
    </row>
    <row r="43" spans="1:29" x14ac:dyDescent="0.3">
      <c r="A43" t="s">
        <v>21</v>
      </c>
      <c r="C43" t="s">
        <v>71</v>
      </c>
      <c r="D43">
        <v>338.49706432175998</v>
      </c>
      <c r="E43">
        <v>330</v>
      </c>
      <c r="F43">
        <v>1.304</v>
      </c>
      <c r="G43">
        <v>1.353</v>
      </c>
      <c r="H43">
        <v>2.3210000000000002</v>
      </c>
      <c r="J43" t="s">
        <v>71</v>
      </c>
      <c r="K43">
        <v>344.76979549124502</v>
      </c>
      <c r="L43">
        <v>335</v>
      </c>
      <c r="M43">
        <v>1.302</v>
      </c>
      <c r="N43">
        <v>1.349</v>
      </c>
      <c r="O43">
        <v>2.246</v>
      </c>
      <c r="Q43" t="s">
        <v>71</v>
      </c>
      <c r="R43">
        <v>350.72265273769199</v>
      </c>
      <c r="S43">
        <v>343</v>
      </c>
      <c r="T43">
        <v>1.3</v>
      </c>
      <c r="U43">
        <v>1.351</v>
      </c>
      <c r="V43">
        <v>2.3180000000000001</v>
      </c>
      <c r="X43" t="s">
        <v>71</v>
      </c>
      <c r="Y43">
        <v>358.094103021644</v>
      </c>
      <c r="Z43">
        <v>350</v>
      </c>
      <c r="AA43">
        <v>1.173</v>
      </c>
      <c r="AB43">
        <v>1.2130000000000001</v>
      </c>
      <c r="AC43">
        <v>2.0950000000000002</v>
      </c>
    </row>
    <row r="44" spans="1:29" x14ac:dyDescent="0.3">
      <c r="A44" t="s">
        <v>22</v>
      </c>
      <c r="C44" t="s">
        <v>72</v>
      </c>
      <c r="D44">
        <v>341.45469644500002</v>
      </c>
      <c r="E44">
        <v>329</v>
      </c>
      <c r="F44">
        <v>1.0229999999999999</v>
      </c>
      <c r="G44">
        <v>1.0589999999999999</v>
      </c>
      <c r="H44">
        <v>1.7689999999999999</v>
      </c>
      <c r="J44" t="s">
        <v>72</v>
      </c>
      <c r="K44">
        <v>349.36517897861398</v>
      </c>
      <c r="L44">
        <v>339</v>
      </c>
      <c r="M44">
        <v>0.98</v>
      </c>
      <c r="N44">
        <v>1.016</v>
      </c>
      <c r="O44">
        <v>1.94</v>
      </c>
      <c r="Q44" t="s">
        <v>72</v>
      </c>
      <c r="R44">
        <v>357.06572938351002</v>
      </c>
      <c r="S44">
        <v>344</v>
      </c>
      <c r="T44">
        <v>0.94099999999999995</v>
      </c>
      <c r="U44">
        <v>0.98099999999999998</v>
      </c>
      <c r="V44">
        <v>1.956</v>
      </c>
      <c r="X44" t="s">
        <v>72</v>
      </c>
      <c r="Y44">
        <v>368.69071536987099</v>
      </c>
      <c r="Z44">
        <v>356</v>
      </c>
      <c r="AA44">
        <v>0.88900000000000001</v>
      </c>
      <c r="AB44">
        <v>0.92300000000000004</v>
      </c>
      <c r="AC44">
        <v>2.0539999999999998</v>
      </c>
    </row>
    <row r="45" spans="1:29" x14ac:dyDescent="0.3">
      <c r="A45" t="s">
        <v>71</v>
      </c>
      <c r="C45" t="s">
        <v>73</v>
      </c>
      <c r="D45">
        <v>343.80414450720002</v>
      </c>
      <c r="E45">
        <v>336</v>
      </c>
      <c r="F45">
        <v>0.94199999999999995</v>
      </c>
      <c r="G45">
        <v>0.98199999999999998</v>
      </c>
      <c r="H45">
        <v>1.7589999999999999</v>
      </c>
      <c r="J45" t="s">
        <v>73</v>
      </c>
      <c r="K45">
        <v>349.920542432952</v>
      </c>
      <c r="L45">
        <v>339</v>
      </c>
      <c r="M45">
        <v>1.0640000000000001</v>
      </c>
      <c r="N45">
        <v>1.1020000000000001</v>
      </c>
      <c r="O45">
        <v>1.8759999999999999</v>
      </c>
      <c r="Q45" t="s">
        <v>73</v>
      </c>
      <c r="R45">
        <v>355.62406027129902</v>
      </c>
      <c r="S45">
        <v>348</v>
      </c>
      <c r="T45">
        <v>1.0109999999999999</v>
      </c>
      <c r="U45">
        <v>1.0549999999999999</v>
      </c>
      <c r="V45">
        <v>1.7809999999999999</v>
      </c>
      <c r="X45" t="s">
        <v>73</v>
      </c>
      <c r="Y45">
        <v>363.26995681266698</v>
      </c>
      <c r="Z45">
        <v>355</v>
      </c>
      <c r="AA45">
        <v>0.94099999999999995</v>
      </c>
      <c r="AB45">
        <v>0.97599999999999998</v>
      </c>
      <c r="AC45">
        <v>1.6319999999999999</v>
      </c>
    </row>
    <row r="46" spans="1:29" x14ac:dyDescent="0.3">
      <c r="A46" t="s">
        <v>72</v>
      </c>
      <c r="C46" t="s">
        <v>21</v>
      </c>
      <c r="D46">
        <v>343.21494021320001</v>
      </c>
      <c r="E46">
        <v>330</v>
      </c>
      <c r="F46">
        <v>0.73</v>
      </c>
      <c r="G46">
        <v>0.76100000000000001</v>
      </c>
      <c r="H46">
        <v>1.4790000000000001</v>
      </c>
      <c r="J46" t="s">
        <v>21</v>
      </c>
      <c r="K46">
        <v>350.184288508755</v>
      </c>
      <c r="L46">
        <v>340</v>
      </c>
      <c r="M46">
        <v>0.96299999999999997</v>
      </c>
      <c r="N46">
        <v>0.997</v>
      </c>
      <c r="O46">
        <v>1.4239999999999999</v>
      </c>
      <c r="Q46" t="s">
        <v>21</v>
      </c>
      <c r="R46">
        <v>358.53396769053398</v>
      </c>
      <c r="S46">
        <v>344</v>
      </c>
      <c r="T46">
        <v>0.92500000000000004</v>
      </c>
      <c r="U46">
        <v>0.95599999999999996</v>
      </c>
      <c r="V46">
        <v>1.4059999999999999</v>
      </c>
      <c r="X46" t="s">
        <v>21</v>
      </c>
      <c r="Y46">
        <v>368.77590590159599</v>
      </c>
      <c r="Z46">
        <v>356</v>
      </c>
      <c r="AA46">
        <v>0.68500000000000005</v>
      </c>
      <c r="AB46">
        <v>0.71099999999999997</v>
      </c>
      <c r="AC46">
        <v>1.3540000000000001</v>
      </c>
    </row>
    <row r="47" spans="1:29" x14ac:dyDescent="0.3">
      <c r="A47" t="s">
        <v>73</v>
      </c>
      <c r="C47" t="s">
        <v>22</v>
      </c>
      <c r="D47">
        <v>350.8946037</v>
      </c>
      <c r="E47">
        <v>343</v>
      </c>
      <c r="F47">
        <v>1.028</v>
      </c>
      <c r="G47">
        <v>1.0780000000000001</v>
      </c>
      <c r="H47">
        <v>1.6870000000000001</v>
      </c>
      <c r="J47" t="s">
        <v>22</v>
      </c>
      <c r="K47">
        <v>356.091666154824</v>
      </c>
      <c r="L47">
        <v>348</v>
      </c>
      <c r="M47">
        <v>1.0029999999999999</v>
      </c>
      <c r="N47">
        <v>1.0409999999999999</v>
      </c>
      <c r="O47">
        <v>1.7190000000000001</v>
      </c>
      <c r="Q47" t="s">
        <v>22</v>
      </c>
      <c r="R47">
        <v>362.61906043605501</v>
      </c>
      <c r="S47">
        <v>352</v>
      </c>
      <c r="T47">
        <v>1.008</v>
      </c>
      <c r="U47">
        <v>1.0469999999999999</v>
      </c>
      <c r="V47">
        <v>1.74</v>
      </c>
      <c r="X47" t="s">
        <v>22</v>
      </c>
      <c r="Y47">
        <v>371.43467833173497</v>
      </c>
      <c r="Z47">
        <v>362</v>
      </c>
      <c r="AA47">
        <v>0.84399999999999997</v>
      </c>
      <c r="AB47">
        <v>0.876</v>
      </c>
      <c r="AC47">
        <v>1.5960000000000001</v>
      </c>
    </row>
  </sheetData>
  <sortState xmlns:xlrd2="http://schemas.microsoft.com/office/spreadsheetml/2017/richdata2" ref="X2:AC47">
    <sortCondition ref="X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33FF3-0B8F-4A5C-85ED-17CA5D77D1A1}">
  <dimension ref="B1:BC49"/>
  <sheetViews>
    <sheetView topLeftCell="AG1" workbookViewId="0">
      <selection activeCell="AQ3" sqref="AQ3"/>
    </sheetView>
  </sheetViews>
  <sheetFormatPr defaultRowHeight="14.4" x14ac:dyDescent="0.3"/>
  <cols>
    <col min="22" max="22" width="13.88671875" bestFit="1" customWidth="1"/>
  </cols>
  <sheetData>
    <row r="1" spans="2:55" x14ac:dyDescent="0.3">
      <c r="B1" t="s">
        <v>84</v>
      </c>
      <c r="F1" t="s">
        <v>82</v>
      </c>
      <c r="G1">
        <v>5</v>
      </c>
      <c r="J1" t="s">
        <v>82</v>
      </c>
      <c r="K1">
        <v>10</v>
      </c>
      <c r="N1" t="s">
        <v>82</v>
      </c>
      <c r="O1">
        <v>20</v>
      </c>
      <c r="R1" t="s">
        <v>82</v>
      </c>
      <c r="S1">
        <v>50</v>
      </c>
      <c r="V1" t="s">
        <v>85</v>
      </c>
      <c r="W1" t="s">
        <v>82</v>
      </c>
      <c r="X1">
        <v>5</v>
      </c>
      <c r="AA1" t="s">
        <v>82</v>
      </c>
      <c r="AB1">
        <v>10</v>
      </c>
      <c r="AE1" t="s">
        <v>82</v>
      </c>
      <c r="AF1">
        <v>20</v>
      </c>
      <c r="AI1" t="s">
        <v>82</v>
      </c>
      <c r="AJ1">
        <v>50</v>
      </c>
      <c r="AM1" t="s">
        <v>86</v>
      </c>
      <c r="AN1" t="s">
        <v>82</v>
      </c>
      <c r="AO1">
        <v>5</v>
      </c>
      <c r="AR1" t="s">
        <v>82</v>
      </c>
      <c r="AS1">
        <v>10</v>
      </c>
      <c r="AV1" t="s">
        <v>82</v>
      </c>
      <c r="AW1">
        <v>20</v>
      </c>
      <c r="AZ1" t="s">
        <v>82</v>
      </c>
      <c r="BA1">
        <v>50</v>
      </c>
    </row>
    <row r="2" spans="2:55" x14ac:dyDescent="0.3">
      <c r="B2" t="s">
        <v>25</v>
      </c>
      <c r="C2" t="s">
        <v>26</v>
      </c>
      <c r="D2" t="s">
        <v>27</v>
      </c>
      <c r="E2" t="s">
        <v>81</v>
      </c>
      <c r="F2" t="s">
        <v>28</v>
      </c>
      <c r="G2" t="s">
        <v>29</v>
      </c>
      <c r="H2" t="s">
        <v>51</v>
      </c>
      <c r="I2" t="s">
        <v>83</v>
      </c>
      <c r="J2" t="s">
        <v>28</v>
      </c>
      <c r="K2" t="s">
        <v>29</v>
      </c>
      <c r="L2" t="s">
        <v>51</v>
      </c>
      <c r="M2" t="s">
        <v>83</v>
      </c>
      <c r="N2" t="s">
        <v>28</v>
      </c>
      <c r="O2" t="s">
        <v>29</v>
      </c>
      <c r="P2" t="s">
        <v>51</v>
      </c>
      <c r="Q2" t="s">
        <v>83</v>
      </c>
      <c r="R2" t="s">
        <v>28</v>
      </c>
      <c r="S2" t="s">
        <v>29</v>
      </c>
      <c r="T2" t="s">
        <v>51</v>
      </c>
      <c r="U2" t="s">
        <v>83</v>
      </c>
      <c r="W2" t="s">
        <v>28</v>
      </c>
      <c r="X2" t="s">
        <v>29</v>
      </c>
      <c r="Y2" t="s">
        <v>51</v>
      </c>
      <c r="Z2" t="s">
        <v>87</v>
      </c>
      <c r="AA2" t="s">
        <v>28</v>
      </c>
      <c r="AB2" t="s">
        <v>29</v>
      </c>
      <c r="AC2" t="s">
        <v>51</v>
      </c>
      <c r="AD2" t="s">
        <v>87</v>
      </c>
      <c r="AE2" t="s">
        <v>28</v>
      </c>
      <c r="AF2" t="s">
        <v>29</v>
      </c>
      <c r="AG2" t="s">
        <v>51</v>
      </c>
      <c r="AH2" t="s">
        <v>87</v>
      </c>
      <c r="AI2" t="s">
        <v>28</v>
      </c>
      <c r="AJ2" t="s">
        <v>29</v>
      </c>
      <c r="AK2" t="s">
        <v>51</v>
      </c>
      <c r="AL2" t="s">
        <v>87</v>
      </c>
      <c r="AN2" t="s">
        <v>28</v>
      </c>
      <c r="AO2" t="s">
        <v>29</v>
      </c>
      <c r="AP2" t="s">
        <v>51</v>
      </c>
      <c r="AQ2" t="s">
        <v>87</v>
      </c>
      <c r="AR2" t="s">
        <v>28</v>
      </c>
      <c r="AS2" t="s">
        <v>29</v>
      </c>
      <c r="AT2" t="s">
        <v>51</v>
      </c>
      <c r="AU2" t="s">
        <v>87</v>
      </c>
      <c r="AV2" t="s">
        <v>28</v>
      </c>
      <c r="AW2" t="s">
        <v>29</v>
      </c>
      <c r="AX2" t="s">
        <v>51</v>
      </c>
      <c r="AY2" t="s">
        <v>87</v>
      </c>
      <c r="AZ2" t="s">
        <v>28</v>
      </c>
      <c r="BA2" t="s">
        <v>29</v>
      </c>
      <c r="BB2" t="s">
        <v>51</v>
      </c>
      <c r="BC2" t="s">
        <v>87</v>
      </c>
    </row>
    <row r="3" spans="2:55" x14ac:dyDescent="0.3">
      <c r="B3" t="s">
        <v>31</v>
      </c>
      <c r="C3" s="1">
        <v>7</v>
      </c>
      <c r="D3" s="1">
        <v>48</v>
      </c>
      <c r="E3">
        <f>C3*D3</f>
        <v>336</v>
      </c>
      <c r="F3">
        <v>339.88698740000001</v>
      </c>
      <c r="G3">
        <v>336</v>
      </c>
      <c r="H3">
        <v>0.34200000000000003</v>
      </c>
      <c r="I3">
        <f>(F3-G3)/G$1/$D3</f>
        <v>1.6195780833333371E-2</v>
      </c>
      <c r="J3">
        <v>342.77024834753399</v>
      </c>
      <c r="K3">
        <v>338</v>
      </c>
      <c r="L3">
        <v>0.36099999999999999</v>
      </c>
      <c r="M3">
        <f>(J3-K3)/K$1/$D3</f>
        <v>9.9380173906958181E-3</v>
      </c>
      <c r="N3">
        <v>345.86762899699801</v>
      </c>
      <c r="O3">
        <v>342</v>
      </c>
      <c r="P3">
        <v>0.40500000000000003</v>
      </c>
      <c r="Q3">
        <f>(N3-O3)/O$1/$D3</f>
        <v>4.0287802052062583E-3</v>
      </c>
      <c r="R3">
        <v>350.14136147925399</v>
      </c>
      <c r="S3">
        <v>346</v>
      </c>
      <c r="T3">
        <v>0.33</v>
      </c>
      <c r="U3">
        <f>(R3-S3)/S$1/$D3</f>
        <v>1.7255672830224949E-3</v>
      </c>
      <c r="W3">
        <f>ROUND(F3,1)</f>
        <v>339.9</v>
      </c>
      <c r="X3">
        <f>ROUND(G3,0)</f>
        <v>336</v>
      </c>
      <c r="Y3">
        <f>IF(H3&lt;0.1,ROUND(H3,3),ROUND(H3,1))</f>
        <v>0.3</v>
      </c>
      <c r="Z3">
        <f>ROUND(I3*100,2)</f>
        <v>1.62</v>
      </c>
      <c r="AA3">
        <f>ROUND(J3,1)</f>
        <v>342.8</v>
      </c>
      <c r="AB3">
        <f>ROUND(K3,0)</f>
        <v>338</v>
      </c>
      <c r="AC3">
        <f>IF(L3&lt;0.1,ROUND(L3,3),ROUND(L3,1))</f>
        <v>0.4</v>
      </c>
      <c r="AD3">
        <f>ROUND(M3*100,2)</f>
        <v>0.99</v>
      </c>
      <c r="AE3">
        <f>ROUND(N3,1)</f>
        <v>345.9</v>
      </c>
      <c r="AF3">
        <f>ROUND(O3,0)</f>
        <v>342</v>
      </c>
      <c r="AG3">
        <f>IF(P3&lt;0.1,ROUND(P3,3),ROUND(P3,1))</f>
        <v>0.4</v>
      </c>
      <c r="AH3">
        <f>ROUND(Q3*100,2)</f>
        <v>0.4</v>
      </c>
      <c r="AI3">
        <f>ROUND(R3,1)</f>
        <v>350.1</v>
      </c>
      <c r="AJ3">
        <f>ROUND(S3,0)</f>
        <v>346</v>
      </c>
      <c r="AK3">
        <f>IF(T3&lt;0.1,ROUND(T3,3),ROUND(T3,1))</f>
        <v>0.3</v>
      </c>
      <c r="AL3">
        <f>ROUND(U3*100,2)</f>
        <v>0.17</v>
      </c>
      <c r="AN3" t="str">
        <f>SUBSTITUTE(W3,",",".")</f>
        <v>339.9</v>
      </c>
      <c r="AO3" t="str">
        <f t="shared" ref="AO3:BC3" si="0">SUBSTITUTE(X3,",",".")</f>
        <v>336</v>
      </c>
      <c r="AP3" t="str">
        <f t="shared" si="0"/>
        <v>0.3</v>
      </c>
      <c r="AQ3" t="str">
        <f t="shared" si="0"/>
        <v>1.62</v>
      </c>
      <c r="AR3" t="str">
        <f t="shared" si="0"/>
        <v>342.8</v>
      </c>
      <c r="AS3" t="str">
        <f t="shared" si="0"/>
        <v>338</v>
      </c>
      <c r="AT3" t="str">
        <f t="shared" si="0"/>
        <v>0.4</v>
      </c>
      <c r="AU3" t="str">
        <f t="shared" si="0"/>
        <v>0.99</v>
      </c>
      <c r="AV3" t="str">
        <f t="shared" si="0"/>
        <v>345.9</v>
      </c>
      <c r="AW3" t="str">
        <f t="shared" si="0"/>
        <v>342</v>
      </c>
      <c r="AX3" t="str">
        <f t="shared" si="0"/>
        <v>0.4</v>
      </c>
      <c r="AY3" t="str">
        <f t="shared" si="0"/>
        <v>0.4</v>
      </c>
      <c r="AZ3" t="str">
        <f t="shared" si="0"/>
        <v>350.1</v>
      </c>
      <c r="BA3" t="str">
        <f t="shared" si="0"/>
        <v>346</v>
      </c>
      <c r="BB3" t="str">
        <f t="shared" si="0"/>
        <v>0.3</v>
      </c>
      <c r="BC3" t="str">
        <f t="shared" si="0"/>
        <v>0.17</v>
      </c>
    </row>
    <row r="4" spans="2:55" x14ac:dyDescent="0.3">
      <c r="B4" t="s">
        <v>31</v>
      </c>
      <c r="C4" s="1">
        <v>8</v>
      </c>
      <c r="D4" s="1">
        <v>42</v>
      </c>
      <c r="E4">
        <f t="shared" ref="E4:E48" si="1">C4*D4</f>
        <v>336</v>
      </c>
      <c r="F4">
        <v>342.2869</v>
      </c>
      <c r="G4">
        <v>336</v>
      </c>
      <c r="H4">
        <v>0.35699999999999998</v>
      </c>
      <c r="I4">
        <f t="shared" ref="I4:I48" si="2">(F4-G4)/G$1/$D4</f>
        <v>2.9937619047619064E-2</v>
      </c>
      <c r="J4">
        <v>347.28814541059899</v>
      </c>
      <c r="K4">
        <v>341</v>
      </c>
      <c r="L4">
        <v>0.38300000000000001</v>
      </c>
      <c r="M4">
        <f t="shared" ref="M4:M48" si="3">(J4-K4)/K$1/$D4</f>
        <v>1.4971774787140443E-2</v>
      </c>
      <c r="N4">
        <v>351.36496977997302</v>
      </c>
      <c r="O4">
        <v>346</v>
      </c>
      <c r="P4">
        <v>0.372</v>
      </c>
      <c r="Q4">
        <f t="shared" ref="Q4:Q48" si="4">(N4-O4)/O$1/$D4</f>
        <v>6.3868687856821708E-3</v>
      </c>
      <c r="R4">
        <v>357.07234331852101</v>
      </c>
      <c r="S4">
        <v>350</v>
      </c>
      <c r="T4">
        <v>0.32700000000000001</v>
      </c>
      <c r="U4">
        <f t="shared" ref="U4:U48" si="5">(R4-S4)/S$1/$D4</f>
        <v>3.3677825326290508E-3</v>
      </c>
      <c r="W4">
        <f t="shared" ref="W4:W48" si="6">ROUND(F4,1)</f>
        <v>342.3</v>
      </c>
      <c r="X4">
        <f t="shared" ref="X4:X49" si="7">ROUND(G4,0)</f>
        <v>336</v>
      </c>
      <c r="Y4">
        <f t="shared" ref="Y4:Y48" si="8">IF(H4&lt;0.1,ROUND(H4,3),ROUND(H4,1))</f>
        <v>0.4</v>
      </c>
      <c r="Z4">
        <f t="shared" ref="Z4:Z48" si="9">ROUND(I4*100,2)</f>
        <v>2.99</v>
      </c>
      <c r="AA4">
        <f t="shared" ref="AA4:AA48" si="10">ROUND(J4,1)</f>
        <v>347.3</v>
      </c>
      <c r="AB4">
        <f t="shared" ref="AB4:AB49" si="11">ROUND(K4,0)</f>
        <v>341</v>
      </c>
      <c r="AC4">
        <f t="shared" ref="AC4:AC48" si="12">IF(L4&lt;0.1,ROUND(L4,3),ROUND(L4,1))</f>
        <v>0.4</v>
      </c>
      <c r="AD4">
        <f t="shared" ref="AD4:AD48" si="13">ROUND(M4*100,2)</f>
        <v>1.5</v>
      </c>
      <c r="AE4">
        <f t="shared" ref="AE4:AE48" si="14">ROUND(N4,1)</f>
        <v>351.4</v>
      </c>
      <c r="AF4">
        <f t="shared" ref="AF4:AF49" si="15">ROUND(O4,0)</f>
        <v>346</v>
      </c>
      <c r="AG4">
        <f t="shared" ref="AG4:AG48" si="16">IF(P4&lt;0.1,ROUND(P4,3),ROUND(P4,1))</f>
        <v>0.4</v>
      </c>
      <c r="AH4">
        <f t="shared" ref="AH4:AH48" si="17">ROUND(Q4*100,2)</f>
        <v>0.64</v>
      </c>
      <c r="AI4">
        <f t="shared" ref="AI4:AI48" si="18">ROUND(R4,1)</f>
        <v>357.1</v>
      </c>
      <c r="AJ4">
        <f t="shared" ref="AJ4:AJ49" si="19">ROUND(S4,0)</f>
        <v>350</v>
      </c>
      <c r="AK4">
        <f t="shared" ref="AK4:AK48" si="20">IF(T4&lt;0.1,ROUND(T4,3),ROUND(T4,1))</f>
        <v>0.3</v>
      </c>
      <c r="AL4">
        <f t="shared" ref="AL4:AL48" si="21">ROUND(U4*100,2)</f>
        <v>0.34</v>
      </c>
      <c r="AN4" t="str">
        <f t="shared" ref="AN4:AN48" si="22">SUBSTITUTE(W4,",",".")</f>
        <v>342.3</v>
      </c>
      <c r="AO4" t="str">
        <f t="shared" ref="AO4:AO49" si="23">SUBSTITUTE(X4,",",".")</f>
        <v>336</v>
      </c>
      <c r="AP4" t="str">
        <f t="shared" ref="AP4:AP49" si="24">SUBSTITUTE(Y4,",",".")</f>
        <v>0.4</v>
      </c>
      <c r="AQ4" t="str">
        <f t="shared" ref="AQ4:AQ49" si="25">SUBSTITUTE(Z4,",",".")</f>
        <v>2.99</v>
      </c>
      <c r="AR4" t="str">
        <f t="shared" ref="AR4:AR49" si="26">SUBSTITUTE(AA4,",",".")</f>
        <v>347.3</v>
      </c>
      <c r="AS4" t="str">
        <f t="shared" ref="AS4:AS49" si="27">SUBSTITUTE(AB4,",",".")</f>
        <v>341</v>
      </c>
      <c r="AT4" t="str">
        <f t="shared" ref="AT4:AT49" si="28">SUBSTITUTE(AC4,",",".")</f>
        <v>0.4</v>
      </c>
      <c r="AU4" t="str">
        <f t="shared" ref="AU4:AU49" si="29">SUBSTITUTE(AD4,",",".")</f>
        <v>1.5</v>
      </c>
      <c r="AV4" t="str">
        <f t="shared" ref="AV4:AV49" si="30">SUBSTITUTE(AE4,",",".")</f>
        <v>351.4</v>
      </c>
      <c r="AW4" t="str">
        <f t="shared" ref="AW4:AW49" si="31">SUBSTITUTE(AF4,",",".")</f>
        <v>346</v>
      </c>
      <c r="AX4" t="str">
        <f t="shared" ref="AX4:AX49" si="32">SUBSTITUTE(AG4,",",".")</f>
        <v>0.4</v>
      </c>
      <c r="AY4" t="str">
        <f t="shared" ref="AY4:AY49" si="33">SUBSTITUTE(AH4,",",".")</f>
        <v>0.64</v>
      </c>
      <c r="AZ4" t="str">
        <f t="shared" ref="AZ4:AZ49" si="34">SUBSTITUTE(AI4,",",".")</f>
        <v>357.1</v>
      </c>
      <c r="BA4" t="str">
        <f t="shared" ref="BA4:BA49" si="35">SUBSTITUTE(AJ4,",",".")</f>
        <v>350</v>
      </c>
      <c r="BB4" t="str">
        <f t="shared" ref="BB4:BB49" si="36">SUBSTITUTE(AK4,",",".")</f>
        <v>0.3</v>
      </c>
      <c r="BC4" t="str">
        <f t="shared" ref="BC4:BC49" si="37">SUBSTITUTE(AL4,",",".")</f>
        <v>0.34</v>
      </c>
    </row>
    <row r="5" spans="2:55" x14ac:dyDescent="0.3">
      <c r="B5" t="s">
        <v>31</v>
      </c>
      <c r="C5" s="1">
        <v>9</v>
      </c>
      <c r="D5" s="1">
        <v>38</v>
      </c>
      <c r="E5">
        <f t="shared" si="1"/>
        <v>342</v>
      </c>
      <c r="F5">
        <v>343.06868120000001</v>
      </c>
      <c r="G5">
        <v>342</v>
      </c>
      <c r="H5">
        <v>0.36799999999999999</v>
      </c>
      <c r="I5">
        <f t="shared" si="2"/>
        <v>5.6246378947369183E-3</v>
      </c>
      <c r="J5">
        <v>344.13736239999997</v>
      </c>
      <c r="K5">
        <v>342</v>
      </c>
      <c r="L5">
        <v>0.38400000000000001</v>
      </c>
      <c r="M5">
        <f t="shared" si="3"/>
        <v>5.6246378947367691E-3</v>
      </c>
      <c r="N5">
        <v>346.18792942552602</v>
      </c>
      <c r="O5">
        <v>343</v>
      </c>
      <c r="P5">
        <v>0.57599999999999996</v>
      </c>
      <c r="Q5">
        <f t="shared" si="4"/>
        <v>4.1946439809552923E-3</v>
      </c>
      <c r="R5">
        <v>347.410821169786</v>
      </c>
      <c r="S5">
        <v>346</v>
      </c>
      <c r="T5">
        <v>0.35499999999999998</v>
      </c>
      <c r="U5">
        <f t="shared" si="5"/>
        <v>7.4253745778210751E-4</v>
      </c>
      <c r="W5">
        <f t="shared" si="6"/>
        <v>343.1</v>
      </c>
      <c r="X5">
        <f t="shared" si="7"/>
        <v>342</v>
      </c>
      <c r="Y5">
        <f t="shared" si="8"/>
        <v>0.4</v>
      </c>
      <c r="Z5">
        <f t="shared" si="9"/>
        <v>0.56000000000000005</v>
      </c>
      <c r="AA5">
        <f t="shared" si="10"/>
        <v>344.1</v>
      </c>
      <c r="AB5">
        <f t="shared" si="11"/>
        <v>342</v>
      </c>
      <c r="AC5">
        <f t="shared" si="12"/>
        <v>0.4</v>
      </c>
      <c r="AD5">
        <f t="shared" si="13"/>
        <v>0.56000000000000005</v>
      </c>
      <c r="AE5">
        <f t="shared" si="14"/>
        <v>346.2</v>
      </c>
      <c r="AF5">
        <f t="shared" si="15"/>
        <v>343</v>
      </c>
      <c r="AG5">
        <f t="shared" si="16"/>
        <v>0.6</v>
      </c>
      <c r="AH5">
        <f t="shared" si="17"/>
        <v>0.42</v>
      </c>
      <c r="AI5">
        <f t="shared" si="18"/>
        <v>347.4</v>
      </c>
      <c r="AJ5">
        <f t="shared" si="19"/>
        <v>346</v>
      </c>
      <c r="AK5">
        <f t="shared" si="20"/>
        <v>0.4</v>
      </c>
      <c r="AL5">
        <f t="shared" si="21"/>
        <v>7.0000000000000007E-2</v>
      </c>
      <c r="AN5" t="str">
        <f t="shared" si="22"/>
        <v>343.1</v>
      </c>
      <c r="AO5" t="str">
        <f t="shared" si="23"/>
        <v>342</v>
      </c>
      <c r="AP5" t="str">
        <f t="shared" si="24"/>
        <v>0.4</v>
      </c>
      <c r="AQ5" t="str">
        <f t="shared" si="25"/>
        <v>0.56</v>
      </c>
      <c r="AR5" t="str">
        <f t="shared" si="26"/>
        <v>344.1</v>
      </c>
      <c r="AS5" t="str">
        <f t="shared" si="27"/>
        <v>342</v>
      </c>
      <c r="AT5" t="str">
        <f t="shared" si="28"/>
        <v>0.4</v>
      </c>
      <c r="AU5" t="str">
        <f t="shared" si="29"/>
        <v>0.56</v>
      </c>
      <c r="AV5" t="str">
        <f t="shared" si="30"/>
        <v>346.2</v>
      </c>
      <c r="AW5" t="str">
        <f t="shared" si="31"/>
        <v>343</v>
      </c>
      <c r="AX5" t="str">
        <f t="shared" si="32"/>
        <v>0.6</v>
      </c>
      <c r="AY5" t="str">
        <f t="shared" si="33"/>
        <v>0.42</v>
      </c>
      <c r="AZ5" t="str">
        <f t="shared" si="34"/>
        <v>347.4</v>
      </c>
      <c r="BA5" t="str">
        <f t="shared" si="35"/>
        <v>346</v>
      </c>
      <c r="BB5" t="str">
        <f t="shared" si="36"/>
        <v>0.4</v>
      </c>
      <c r="BC5" t="str">
        <f t="shared" si="37"/>
        <v>0.07</v>
      </c>
    </row>
    <row r="6" spans="2:55" x14ac:dyDescent="0.3">
      <c r="B6" t="s">
        <v>31</v>
      </c>
      <c r="C6" s="1">
        <v>10</v>
      </c>
      <c r="D6" s="1">
        <v>34</v>
      </c>
      <c r="E6">
        <f t="shared" si="1"/>
        <v>340</v>
      </c>
      <c r="F6">
        <v>343.85805249999999</v>
      </c>
      <c r="G6">
        <v>340</v>
      </c>
      <c r="H6">
        <v>0.41799999999999998</v>
      </c>
      <c r="I6">
        <f t="shared" si="2"/>
        <v>2.2694426470588148E-2</v>
      </c>
      <c r="J6">
        <v>346.95980220134101</v>
      </c>
      <c r="K6">
        <v>342</v>
      </c>
      <c r="L6">
        <v>0.48</v>
      </c>
      <c r="M6">
        <f t="shared" si="3"/>
        <v>1.45876535333559E-2</v>
      </c>
      <c r="N6">
        <v>348.31879158945998</v>
      </c>
      <c r="O6">
        <v>346</v>
      </c>
      <c r="P6">
        <v>0.46899999999999997</v>
      </c>
      <c r="Q6">
        <f t="shared" si="4"/>
        <v>3.4099876315587898E-3</v>
      </c>
      <c r="R6">
        <v>351.40976672617597</v>
      </c>
      <c r="S6">
        <v>348</v>
      </c>
      <c r="T6">
        <v>0.378</v>
      </c>
      <c r="U6">
        <f t="shared" si="5"/>
        <v>2.0057451330446905E-3</v>
      </c>
      <c r="W6">
        <f t="shared" si="6"/>
        <v>343.9</v>
      </c>
      <c r="X6">
        <f t="shared" si="7"/>
        <v>340</v>
      </c>
      <c r="Y6">
        <f t="shared" si="8"/>
        <v>0.4</v>
      </c>
      <c r="Z6">
        <f t="shared" si="9"/>
        <v>2.27</v>
      </c>
      <c r="AA6">
        <f t="shared" si="10"/>
        <v>347</v>
      </c>
      <c r="AB6">
        <f t="shared" si="11"/>
        <v>342</v>
      </c>
      <c r="AC6">
        <f t="shared" si="12"/>
        <v>0.5</v>
      </c>
      <c r="AD6">
        <f t="shared" si="13"/>
        <v>1.46</v>
      </c>
      <c r="AE6">
        <f t="shared" si="14"/>
        <v>348.3</v>
      </c>
      <c r="AF6">
        <f t="shared" si="15"/>
        <v>346</v>
      </c>
      <c r="AG6">
        <f t="shared" si="16"/>
        <v>0.5</v>
      </c>
      <c r="AH6">
        <f t="shared" si="17"/>
        <v>0.34</v>
      </c>
      <c r="AI6">
        <f t="shared" si="18"/>
        <v>351.4</v>
      </c>
      <c r="AJ6">
        <f t="shared" si="19"/>
        <v>348</v>
      </c>
      <c r="AK6">
        <f t="shared" si="20"/>
        <v>0.4</v>
      </c>
      <c r="AL6">
        <f t="shared" si="21"/>
        <v>0.2</v>
      </c>
      <c r="AN6" t="str">
        <f t="shared" si="22"/>
        <v>343.9</v>
      </c>
      <c r="AO6" t="str">
        <f t="shared" si="23"/>
        <v>340</v>
      </c>
      <c r="AP6" t="str">
        <f t="shared" si="24"/>
        <v>0.4</v>
      </c>
      <c r="AQ6" t="str">
        <f t="shared" si="25"/>
        <v>2.27</v>
      </c>
      <c r="AR6" t="str">
        <f t="shared" si="26"/>
        <v>347</v>
      </c>
      <c r="AS6" t="str">
        <f t="shared" si="27"/>
        <v>342</v>
      </c>
      <c r="AT6" t="str">
        <f t="shared" si="28"/>
        <v>0.5</v>
      </c>
      <c r="AU6" t="str">
        <f t="shared" si="29"/>
        <v>1.46</v>
      </c>
      <c r="AV6" t="str">
        <f t="shared" si="30"/>
        <v>348.3</v>
      </c>
      <c r="AW6" t="str">
        <f t="shared" si="31"/>
        <v>346</v>
      </c>
      <c r="AX6" t="str">
        <f t="shared" si="32"/>
        <v>0.5</v>
      </c>
      <c r="AY6" t="str">
        <f t="shared" si="33"/>
        <v>0.34</v>
      </c>
      <c r="AZ6" t="str">
        <f t="shared" si="34"/>
        <v>351.4</v>
      </c>
      <c r="BA6" t="str">
        <f t="shared" si="35"/>
        <v>348</v>
      </c>
      <c r="BB6" t="str">
        <f t="shared" si="36"/>
        <v>0.4</v>
      </c>
      <c r="BC6" t="str">
        <f t="shared" si="37"/>
        <v>0.2</v>
      </c>
    </row>
    <row r="7" spans="2:55" x14ac:dyDescent="0.3">
      <c r="B7" t="s">
        <v>31</v>
      </c>
      <c r="C7" s="1">
        <v>11</v>
      </c>
      <c r="D7" s="1">
        <v>31</v>
      </c>
      <c r="E7">
        <f t="shared" si="1"/>
        <v>341</v>
      </c>
      <c r="F7">
        <v>348.674476854631</v>
      </c>
      <c r="G7">
        <v>343</v>
      </c>
      <c r="H7">
        <v>0.27500000000000002</v>
      </c>
      <c r="I7">
        <f t="shared" si="2"/>
        <v>3.6609528094393516E-2</v>
      </c>
      <c r="J7">
        <v>353.51195751652898</v>
      </c>
      <c r="K7">
        <v>346</v>
      </c>
      <c r="L7">
        <v>0.26900000000000002</v>
      </c>
      <c r="M7">
        <f t="shared" si="3"/>
        <v>2.4232121021061225E-2</v>
      </c>
      <c r="N7">
        <v>358.50906132640102</v>
      </c>
      <c r="O7">
        <v>353</v>
      </c>
      <c r="P7">
        <v>0.29799999999999999</v>
      </c>
      <c r="Q7">
        <f t="shared" si="4"/>
        <v>8.8855827845177818E-3</v>
      </c>
      <c r="R7">
        <v>364.87080843080503</v>
      </c>
      <c r="S7">
        <v>357</v>
      </c>
      <c r="T7">
        <v>0.28599999999999998</v>
      </c>
      <c r="U7">
        <f t="shared" si="5"/>
        <v>5.0779409231000178E-3</v>
      </c>
      <c r="W7">
        <f t="shared" si="6"/>
        <v>348.7</v>
      </c>
      <c r="X7">
        <f t="shared" si="7"/>
        <v>343</v>
      </c>
      <c r="Y7">
        <f t="shared" si="8"/>
        <v>0.3</v>
      </c>
      <c r="Z7">
        <f t="shared" si="9"/>
        <v>3.66</v>
      </c>
      <c r="AA7">
        <f t="shared" si="10"/>
        <v>353.5</v>
      </c>
      <c r="AB7">
        <f t="shared" si="11"/>
        <v>346</v>
      </c>
      <c r="AC7">
        <f t="shared" si="12"/>
        <v>0.3</v>
      </c>
      <c r="AD7">
        <f t="shared" si="13"/>
        <v>2.42</v>
      </c>
      <c r="AE7">
        <f t="shared" si="14"/>
        <v>358.5</v>
      </c>
      <c r="AF7">
        <f t="shared" si="15"/>
        <v>353</v>
      </c>
      <c r="AG7">
        <f t="shared" si="16"/>
        <v>0.3</v>
      </c>
      <c r="AH7">
        <f t="shared" si="17"/>
        <v>0.89</v>
      </c>
      <c r="AI7">
        <f t="shared" si="18"/>
        <v>364.9</v>
      </c>
      <c r="AJ7">
        <f t="shared" si="19"/>
        <v>357</v>
      </c>
      <c r="AK7">
        <f t="shared" si="20"/>
        <v>0.3</v>
      </c>
      <c r="AL7">
        <f t="shared" si="21"/>
        <v>0.51</v>
      </c>
      <c r="AN7" t="str">
        <f t="shared" si="22"/>
        <v>348.7</v>
      </c>
      <c r="AO7" t="str">
        <f t="shared" si="23"/>
        <v>343</v>
      </c>
      <c r="AP7" t="str">
        <f t="shared" si="24"/>
        <v>0.3</v>
      </c>
      <c r="AQ7" t="str">
        <f t="shared" si="25"/>
        <v>3.66</v>
      </c>
      <c r="AR7" t="str">
        <f t="shared" si="26"/>
        <v>353.5</v>
      </c>
      <c r="AS7" t="str">
        <f t="shared" si="27"/>
        <v>346</v>
      </c>
      <c r="AT7" t="str">
        <f t="shared" si="28"/>
        <v>0.3</v>
      </c>
      <c r="AU7" t="str">
        <f t="shared" si="29"/>
        <v>2.42</v>
      </c>
      <c r="AV7" t="str">
        <f t="shared" si="30"/>
        <v>358.5</v>
      </c>
      <c r="AW7" t="str">
        <f t="shared" si="31"/>
        <v>353</v>
      </c>
      <c r="AX7" t="str">
        <f t="shared" si="32"/>
        <v>0.3</v>
      </c>
      <c r="AY7" t="str">
        <f t="shared" si="33"/>
        <v>0.89</v>
      </c>
      <c r="AZ7" t="str">
        <f t="shared" si="34"/>
        <v>364.9</v>
      </c>
      <c r="BA7" t="str">
        <f t="shared" si="35"/>
        <v>357</v>
      </c>
      <c r="BB7" t="str">
        <f t="shared" si="36"/>
        <v>0.3</v>
      </c>
      <c r="BC7" t="str">
        <f t="shared" si="37"/>
        <v>0.51</v>
      </c>
    </row>
    <row r="8" spans="2:55" x14ac:dyDescent="0.3">
      <c r="B8" t="s">
        <v>31</v>
      </c>
      <c r="C8" s="1">
        <v>12</v>
      </c>
      <c r="D8" s="1">
        <v>29</v>
      </c>
      <c r="E8">
        <f t="shared" si="1"/>
        <v>348</v>
      </c>
      <c r="F8">
        <v>351.88560000000001</v>
      </c>
      <c r="G8">
        <v>348</v>
      </c>
      <c r="H8">
        <v>0.33700000000000002</v>
      </c>
      <c r="I8">
        <f t="shared" si="2"/>
        <v>2.6797241379310419E-2</v>
      </c>
      <c r="J8">
        <v>354.17124377359198</v>
      </c>
      <c r="K8">
        <v>352</v>
      </c>
      <c r="L8">
        <v>0.29599999999999999</v>
      </c>
      <c r="M8">
        <f t="shared" si="3"/>
        <v>7.4870474951447656E-3</v>
      </c>
      <c r="N8">
        <v>356.05500752239499</v>
      </c>
      <c r="O8">
        <v>353</v>
      </c>
      <c r="P8">
        <v>0.371</v>
      </c>
      <c r="Q8">
        <f t="shared" si="4"/>
        <v>5.2672543489568745E-3</v>
      </c>
      <c r="R8">
        <v>358.76052502176799</v>
      </c>
      <c r="S8">
        <v>356</v>
      </c>
      <c r="T8">
        <v>0.315</v>
      </c>
      <c r="U8">
        <f>(R8-S8)/S$1/$D8</f>
        <v>1.9038103598399928E-3</v>
      </c>
      <c r="W8">
        <f t="shared" si="6"/>
        <v>351.9</v>
      </c>
      <c r="X8">
        <f t="shared" si="7"/>
        <v>348</v>
      </c>
      <c r="Y8">
        <f t="shared" si="8"/>
        <v>0.3</v>
      </c>
      <c r="Z8">
        <f t="shared" si="9"/>
        <v>2.68</v>
      </c>
      <c r="AA8">
        <f t="shared" si="10"/>
        <v>354.2</v>
      </c>
      <c r="AB8">
        <f t="shared" si="11"/>
        <v>352</v>
      </c>
      <c r="AC8">
        <f t="shared" si="12"/>
        <v>0.3</v>
      </c>
      <c r="AD8">
        <f t="shared" si="13"/>
        <v>0.75</v>
      </c>
      <c r="AE8">
        <f t="shared" si="14"/>
        <v>356.1</v>
      </c>
      <c r="AF8">
        <f t="shared" si="15"/>
        <v>353</v>
      </c>
      <c r="AG8">
        <f t="shared" si="16"/>
        <v>0.4</v>
      </c>
      <c r="AH8">
        <f t="shared" si="17"/>
        <v>0.53</v>
      </c>
      <c r="AI8">
        <f t="shared" si="18"/>
        <v>358.8</v>
      </c>
      <c r="AJ8">
        <f t="shared" si="19"/>
        <v>356</v>
      </c>
      <c r="AK8">
        <f t="shared" si="20"/>
        <v>0.3</v>
      </c>
      <c r="AL8">
        <f t="shared" si="21"/>
        <v>0.19</v>
      </c>
      <c r="AN8" t="str">
        <f t="shared" si="22"/>
        <v>351.9</v>
      </c>
      <c r="AO8" t="str">
        <f t="shared" si="23"/>
        <v>348</v>
      </c>
      <c r="AP8" t="str">
        <f t="shared" si="24"/>
        <v>0.3</v>
      </c>
      <c r="AQ8" t="str">
        <f t="shared" si="25"/>
        <v>2.68</v>
      </c>
      <c r="AR8" t="str">
        <f t="shared" si="26"/>
        <v>354.2</v>
      </c>
      <c r="AS8" t="str">
        <f t="shared" si="27"/>
        <v>352</v>
      </c>
      <c r="AT8" t="str">
        <f t="shared" si="28"/>
        <v>0.3</v>
      </c>
      <c r="AU8" t="str">
        <f t="shared" si="29"/>
        <v>0.75</v>
      </c>
      <c r="AV8" t="str">
        <f t="shared" si="30"/>
        <v>356.1</v>
      </c>
      <c r="AW8" t="str">
        <f t="shared" si="31"/>
        <v>353</v>
      </c>
      <c r="AX8" t="str">
        <f t="shared" si="32"/>
        <v>0.4</v>
      </c>
      <c r="AY8" t="str">
        <f t="shared" si="33"/>
        <v>0.53</v>
      </c>
      <c r="AZ8" t="str">
        <f t="shared" si="34"/>
        <v>358.8</v>
      </c>
      <c r="BA8" t="str">
        <f t="shared" si="35"/>
        <v>356</v>
      </c>
      <c r="BB8" t="str">
        <f t="shared" si="36"/>
        <v>0.3</v>
      </c>
      <c r="BC8" t="str">
        <f t="shared" si="37"/>
        <v>0.19</v>
      </c>
    </row>
    <row r="9" spans="2:55" x14ac:dyDescent="0.3">
      <c r="B9" t="s">
        <v>31</v>
      </c>
      <c r="C9" s="1">
        <v>13</v>
      </c>
      <c r="D9" s="1">
        <v>28</v>
      </c>
      <c r="E9">
        <f t="shared" si="1"/>
        <v>364</v>
      </c>
      <c r="F9">
        <v>364</v>
      </c>
      <c r="G9">
        <v>364</v>
      </c>
      <c r="H9">
        <v>0.40200000000000002</v>
      </c>
      <c r="I9">
        <f t="shared" si="2"/>
        <v>0</v>
      </c>
      <c r="J9">
        <v>364</v>
      </c>
      <c r="K9">
        <v>364</v>
      </c>
      <c r="L9">
        <v>0.375</v>
      </c>
      <c r="M9">
        <f t="shared" si="3"/>
        <v>0</v>
      </c>
      <c r="N9">
        <v>364</v>
      </c>
      <c r="O9">
        <v>364</v>
      </c>
      <c r="P9">
        <v>0.38300000000000001</v>
      </c>
      <c r="Q9">
        <f t="shared" si="4"/>
        <v>0</v>
      </c>
      <c r="R9">
        <v>364</v>
      </c>
      <c r="S9">
        <v>364</v>
      </c>
      <c r="T9">
        <v>0.41099999999999998</v>
      </c>
      <c r="U9">
        <f t="shared" si="5"/>
        <v>0</v>
      </c>
      <c r="W9">
        <f t="shared" si="6"/>
        <v>364</v>
      </c>
      <c r="X9">
        <f t="shared" si="7"/>
        <v>364</v>
      </c>
      <c r="Y9">
        <f t="shared" si="8"/>
        <v>0.4</v>
      </c>
      <c r="Z9">
        <f t="shared" si="9"/>
        <v>0</v>
      </c>
      <c r="AA9">
        <f t="shared" si="10"/>
        <v>364</v>
      </c>
      <c r="AB9">
        <f t="shared" si="11"/>
        <v>364</v>
      </c>
      <c r="AC9">
        <f t="shared" si="12"/>
        <v>0.4</v>
      </c>
      <c r="AD9">
        <f t="shared" si="13"/>
        <v>0</v>
      </c>
      <c r="AE9">
        <f t="shared" si="14"/>
        <v>364</v>
      </c>
      <c r="AF9">
        <f t="shared" si="15"/>
        <v>364</v>
      </c>
      <c r="AG9">
        <f t="shared" si="16"/>
        <v>0.4</v>
      </c>
      <c r="AH9">
        <f t="shared" si="17"/>
        <v>0</v>
      </c>
      <c r="AI9">
        <f t="shared" si="18"/>
        <v>364</v>
      </c>
      <c r="AJ9">
        <f t="shared" si="19"/>
        <v>364</v>
      </c>
      <c r="AK9">
        <f t="shared" si="20"/>
        <v>0.4</v>
      </c>
      <c r="AL9">
        <f t="shared" si="21"/>
        <v>0</v>
      </c>
      <c r="AN9" t="str">
        <f t="shared" si="22"/>
        <v>364</v>
      </c>
      <c r="AO9" t="str">
        <f t="shared" si="23"/>
        <v>364</v>
      </c>
      <c r="AP9" t="str">
        <f t="shared" si="24"/>
        <v>0.4</v>
      </c>
      <c r="AQ9" t="str">
        <f t="shared" si="25"/>
        <v>0</v>
      </c>
      <c r="AR9" t="str">
        <f t="shared" si="26"/>
        <v>364</v>
      </c>
      <c r="AS9" t="str">
        <f t="shared" si="27"/>
        <v>364</v>
      </c>
      <c r="AT9" t="str">
        <f t="shared" si="28"/>
        <v>0.4</v>
      </c>
      <c r="AU9" t="str">
        <f t="shared" si="29"/>
        <v>0</v>
      </c>
      <c r="AV9" t="str">
        <f t="shared" si="30"/>
        <v>364</v>
      </c>
      <c r="AW9" t="str">
        <f t="shared" si="31"/>
        <v>364</v>
      </c>
      <c r="AX9" t="str">
        <f t="shared" si="32"/>
        <v>0.4</v>
      </c>
      <c r="AY9" t="str">
        <f t="shared" si="33"/>
        <v>0</v>
      </c>
      <c r="AZ9" t="str">
        <f t="shared" si="34"/>
        <v>364</v>
      </c>
      <c r="BA9" t="str">
        <f t="shared" si="35"/>
        <v>364</v>
      </c>
      <c r="BB9" t="str">
        <f t="shared" si="36"/>
        <v>0.4</v>
      </c>
      <c r="BC9" t="str">
        <f t="shared" si="37"/>
        <v>0</v>
      </c>
    </row>
    <row r="10" spans="2:55" x14ac:dyDescent="0.3">
      <c r="B10" t="s">
        <v>32</v>
      </c>
      <c r="C10" s="1">
        <v>6</v>
      </c>
      <c r="D10" s="1">
        <v>77</v>
      </c>
      <c r="E10">
        <f t="shared" si="1"/>
        <v>462</v>
      </c>
      <c r="F10">
        <v>526.13438106328999</v>
      </c>
      <c r="G10">
        <v>475</v>
      </c>
      <c r="H10">
        <v>4.9850000000000003</v>
      </c>
      <c r="I10">
        <f t="shared" si="2"/>
        <v>0.13281657419036361</v>
      </c>
      <c r="J10">
        <v>566.01877354749001</v>
      </c>
      <c r="K10">
        <v>504</v>
      </c>
      <c r="L10">
        <v>5.8250000000000002</v>
      </c>
      <c r="M10">
        <f t="shared" si="3"/>
        <v>8.0543861749987025E-2</v>
      </c>
      <c r="N10">
        <v>607.46810837364706</v>
      </c>
      <c r="O10">
        <v>546</v>
      </c>
      <c r="P10">
        <v>7.82</v>
      </c>
      <c r="Q10">
        <f t="shared" si="4"/>
        <v>3.9914356086783807E-2</v>
      </c>
      <c r="R10">
        <v>665.63208858766302</v>
      </c>
      <c r="S10">
        <v>601</v>
      </c>
      <c r="T10">
        <v>8.9090000000000007</v>
      </c>
      <c r="U10">
        <f t="shared" si="5"/>
        <v>1.6787555477315069E-2</v>
      </c>
      <c r="W10">
        <f t="shared" si="6"/>
        <v>526.1</v>
      </c>
      <c r="X10">
        <f t="shared" si="7"/>
        <v>475</v>
      </c>
      <c r="Y10">
        <f t="shared" si="8"/>
        <v>5</v>
      </c>
      <c r="Z10">
        <f t="shared" si="9"/>
        <v>13.28</v>
      </c>
      <c r="AA10">
        <f t="shared" si="10"/>
        <v>566</v>
      </c>
      <c r="AB10">
        <f t="shared" si="11"/>
        <v>504</v>
      </c>
      <c r="AC10">
        <f t="shared" si="12"/>
        <v>5.8</v>
      </c>
      <c r="AD10">
        <f t="shared" si="13"/>
        <v>8.0500000000000007</v>
      </c>
      <c r="AE10">
        <f t="shared" si="14"/>
        <v>607.5</v>
      </c>
      <c r="AF10">
        <f t="shared" si="15"/>
        <v>546</v>
      </c>
      <c r="AG10">
        <f t="shared" si="16"/>
        <v>7.8</v>
      </c>
      <c r="AH10">
        <f t="shared" si="17"/>
        <v>3.99</v>
      </c>
      <c r="AI10">
        <f t="shared" si="18"/>
        <v>665.6</v>
      </c>
      <c r="AJ10">
        <f t="shared" si="19"/>
        <v>601</v>
      </c>
      <c r="AK10">
        <f t="shared" si="20"/>
        <v>8.9</v>
      </c>
      <c r="AL10">
        <f t="shared" si="21"/>
        <v>1.68</v>
      </c>
      <c r="AN10" t="str">
        <f t="shared" si="22"/>
        <v>526.1</v>
      </c>
      <c r="AO10" t="str">
        <f t="shared" si="23"/>
        <v>475</v>
      </c>
      <c r="AP10" t="str">
        <f t="shared" si="24"/>
        <v>5</v>
      </c>
      <c r="AQ10" t="str">
        <f t="shared" si="25"/>
        <v>13.28</v>
      </c>
      <c r="AR10" t="str">
        <f t="shared" si="26"/>
        <v>566</v>
      </c>
      <c r="AS10" t="str">
        <f t="shared" si="27"/>
        <v>504</v>
      </c>
      <c r="AT10" t="str">
        <f t="shared" si="28"/>
        <v>5.8</v>
      </c>
      <c r="AU10" t="str">
        <f t="shared" si="29"/>
        <v>8.05</v>
      </c>
      <c r="AV10" t="str">
        <f t="shared" si="30"/>
        <v>607.5</v>
      </c>
      <c r="AW10" t="str">
        <f t="shared" si="31"/>
        <v>546</v>
      </c>
      <c r="AX10" t="str">
        <f t="shared" si="32"/>
        <v>7.8</v>
      </c>
      <c r="AY10" t="str">
        <f t="shared" si="33"/>
        <v>3.99</v>
      </c>
      <c r="AZ10" t="str">
        <f t="shared" si="34"/>
        <v>665.6</v>
      </c>
      <c r="BA10" t="str">
        <f t="shared" si="35"/>
        <v>601</v>
      </c>
      <c r="BB10" t="str">
        <f t="shared" si="36"/>
        <v>8.9</v>
      </c>
      <c r="BC10" t="str">
        <f t="shared" si="37"/>
        <v>1.68</v>
      </c>
    </row>
    <row r="11" spans="2:55" x14ac:dyDescent="0.3">
      <c r="B11" t="s">
        <v>32</v>
      </c>
      <c r="C11" s="1">
        <v>7</v>
      </c>
      <c r="D11" s="1">
        <v>64</v>
      </c>
      <c r="E11">
        <f t="shared" si="1"/>
        <v>448</v>
      </c>
      <c r="F11">
        <v>516.45058132924601</v>
      </c>
      <c r="G11">
        <v>460</v>
      </c>
      <c r="H11">
        <v>1.8959999999999999</v>
      </c>
      <c r="I11">
        <f t="shared" si="2"/>
        <v>0.17640806665389377</v>
      </c>
      <c r="J11">
        <v>554.21362423693597</v>
      </c>
      <c r="K11">
        <v>498</v>
      </c>
      <c r="L11">
        <v>2.3740000000000001</v>
      </c>
      <c r="M11">
        <f t="shared" si="3"/>
        <v>8.7833787870212454E-2</v>
      </c>
      <c r="N11">
        <v>595.45445151317699</v>
      </c>
      <c r="O11">
        <v>534</v>
      </c>
      <c r="P11">
        <v>3.16</v>
      </c>
      <c r="Q11">
        <f t="shared" si="4"/>
        <v>4.8011290244669526E-2</v>
      </c>
      <c r="R11">
        <v>654.54094551019205</v>
      </c>
      <c r="S11">
        <v>587</v>
      </c>
      <c r="T11">
        <v>5.2549999999999999</v>
      </c>
      <c r="U11">
        <f t="shared" si="5"/>
        <v>2.1106545471935013E-2</v>
      </c>
      <c r="W11">
        <f t="shared" si="6"/>
        <v>516.5</v>
      </c>
      <c r="X11">
        <f t="shared" si="7"/>
        <v>460</v>
      </c>
      <c r="Y11">
        <f t="shared" si="8"/>
        <v>1.9</v>
      </c>
      <c r="Z11">
        <f t="shared" si="9"/>
        <v>17.64</v>
      </c>
      <c r="AA11">
        <f t="shared" si="10"/>
        <v>554.20000000000005</v>
      </c>
      <c r="AB11">
        <f t="shared" si="11"/>
        <v>498</v>
      </c>
      <c r="AC11">
        <f t="shared" si="12"/>
        <v>2.4</v>
      </c>
      <c r="AD11">
        <f t="shared" si="13"/>
        <v>8.7799999999999994</v>
      </c>
      <c r="AE11">
        <f t="shared" si="14"/>
        <v>595.5</v>
      </c>
      <c r="AF11">
        <f t="shared" si="15"/>
        <v>534</v>
      </c>
      <c r="AG11">
        <f t="shared" si="16"/>
        <v>3.2</v>
      </c>
      <c r="AH11">
        <f t="shared" si="17"/>
        <v>4.8</v>
      </c>
      <c r="AI11">
        <f t="shared" si="18"/>
        <v>654.5</v>
      </c>
      <c r="AJ11">
        <f t="shared" si="19"/>
        <v>587</v>
      </c>
      <c r="AK11">
        <f t="shared" si="20"/>
        <v>5.3</v>
      </c>
      <c r="AL11">
        <f t="shared" si="21"/>
        <v>2.11</v>
      </c>
      <c r="AN11" t="str">
        <f t="shared" si="22"/>
        <v>516.5</v>
      </c>
      <c r="AO11" t="str">
        <f t="shared" si="23"/>
        <v>460</v>
      </c>
      <c r="AP11" t="str">
        <f t="shared" si="24"/>
        <v>1.9</v>
      </c>
      <c r="AQ11" t="str">
        <f t="shared" si="25"/>
        <v>17.64</v>
      </c>
      <c r="AR11" t="str">
        <f t="shared" si="26"/>
        <v>554.2</v>
      </c>
      <c r="AS11" t="str">
        <f t="shared" si="27"/>
        <v>498</v>
      </c>
      <c r="AT11" t="str">
        <f t="shared" si="28"/>
        <v>2.4</v>
      </c>
      <c r="AU11" t="str">
        <f t="shared" si="29"/>
        <v>8.78</v>
      </c>
      <c r="AV11" t="str">
        <f t="shared" si="30"/>
        <v>595.5</v>
      </c>
      <c r="AW11" t="str">
        <f t="shared" si="31"/>
        <v>534</v>
      </c>
      <c r="AX11" t="str">
        <f t="shared" si="32"/>
        <v>3.2</v>
      </c>
      <c r="AY11" t="str">
        <f t="shared" si="33"/>
        <v>4.8</v>
      </c>
      <c r="AZ11" t="str">
        <f t="shared" si="34"/>
        <v>654.5</v>
      </c>
      <c r="BA11" t="str">
        <f t="shared" si="35"/>
        <v>587</v>
      </c>
      <c r="BB11" t="str">
        <f t="shared" si="36"/>
        <v>5.3</v>
      </c>
      <c r="BC11" t="str">
        <f t="shared" si="37"/>
        <v>2.11</v>
      </c>
    </row>
    <row r="12" spans="2:55" x14ac:dyDescent="0.3">
      <c r="B12" t="s">
        <v>32</v>
      </c>
      <c r="C12" s="1">
        <v>8</v>
      </c>
      <c r="D12" s="1">
        <v>56</v>
      </c>
      <c r="E12">
        <f t="shared" si="1"/>
        <v>448</v>
      </c>
      <c r="F12">
        <v>518.39769287935201</v>
      </c>
      <c r="G12">
        <v>458</v>
      </c>
      <c r="H12">
        <v>1.266</v>
      </c>
      <c r="I12">
        <f t="shared" si="2"/>
        <v>0.21570604599768575</v>
      </c>
      <c r="J12">
        <v>560.47615426003097</v>
      </c>
      <c r="K12">
        <v>499</v>
      </c>
      <c r="L12">
        <v>1.756</v>
      </c>
      <c r="M12">
        <f t="shared" si="3"/>
        <v>0.10977884689291244</v>
      </c>
      <c r="N12">
        <v>602.79308136709801</v>
      </c>
      <c r="O12">
        <v>539</v>
      </c>
      <c r="P12">
        <v>2.2559999999999998</v>
      </c>
      <c r="Q12">
        <f t="shared" si="4"/>
        <v>5.6958108363480364E-2</v>
      </c>
      <c r="R12">
        <v>665.71881703285101</v>
      </c>
      <c r="S12">
        <v>595</v>
      </c>
      <c r="T12">
        <v>4.9790000000000001</v>
      </c>
      <c r="U12">
        <f t="shared" si="5"/>
        <v>2.5256720368875361E-2</v>
      </c>
      <c r="W12">
        <f t="shared" si="6"/>
        <v>518.4</v>
      </c>
      <c r="X12">
        <f t="shared" si="7"/>
        <v>458</v>
      </c>
      <c r="Y12">
        <f t="shared" si="8"/>
        <v>1.3</v>
      </c>
      <c r="Z12">
        <f t="shared" si="9"/>
        <v>21.57</v>
      </c>
      <c r="AA12">
        <f t="shared" si="10"/>
        <v>560.5</v>
      </c>
      <c r="AB12">
        <f t="shared" si="11"/>
        <v>499</v>
      </c>
      <c r="AC12">
        <f t="shared" si="12"/>
        <v>1.8</v>
      </c>
      <c r="AD12">
        <f t="shared" si="13"/>
        <v>10.98</v>
      </c>
      <c r="AE12">
        <f t="shared" si="14"/>
        <v>602.79999999999995</v>
      </c>
      <c r="AF12">
        <f t="shared" si="15"/>
        <v>539</v>
      </c>
      <c r="AG12">
        <f t="shared" si="16"/>
        <v>2.2999999999999998</v>
      </c>
      <c r="AH12">
        <f t="shared" si="17"/>
        <v>5.7</v>
      </c>
      <c r="AI12">
        <f t="shared" si="18"/>
        <v>665.7</v>
      </c>
      <c r="AJ12">
        <f t="shared" si="19"/>
        <v>595</v>
      </c>
      <c r="AK12">
        <f t="shared" si="20"/>
        <v>5</v>
      </c>
      <c r="AL12">
        <f t="shared" si="21"/>
        <v>2.5299999999999998</v>
      </c>
      <c r="AN12" t="str">
        <f t="shared" si="22"/>
        <v>518.4</v>
      </c>
      <c r="AO12" t="str">
        <f t="shared" si="23"/>
        <v>458</v>
      </c>
      <c r="AP12" t="str">
        <f t="shared" si="24"/>
        <v>1.3</v>
      </c>
      <c r="AQ12" t="str">
        <f t="shared" si="25"/>
        <v>21.57</v>
      </c>
      <c r="AR12" t="str">
        <f t="shared" si="26"/>
        <v>560.5</v>
      </c>
      <c r="AS12" t="str">
        <f t="shared" si="27"/>
        <v>499</v>
      </c>
      <c r="AT12" t="str">
        <f t="shared" si="28"/>
        <v>1.8</v>
      </c>
      <c r="AU12" t="str">
        <f t="shared" si="29"/>
        <v>10.98</v>
      </c>
      <c r="AV12" t="str">
        <f t="shared" si="30"/>
        <v>602.8</v>
      </c>
      <c r="AW12" t="str">
        <f t="shared" si="31"/>
        <v>539</v>
      </c>
      <c r="AX12" t="str">
        <f t="shared" si="32"/>
        <v>2.3</v>
      </c>
      <c r="AY12" t="str">
        <f t="shared" si="33"/>
        <v>5.7</v>
      </c>
      <c r="AZ12" t="str">
        <f t="shared" si="34"/>
        <v>665.7</v>
      </c>
      <c r="BA12" t="str">
        <f t="shared" si="35"/>
        <v>595</v>
      </c>
      <c r="BB12" t="str">
        <f t="shared" si="36"/>
        <v>5</v>
      </c>
      <c r="BC12" t="str">
        <f t="shared" si="37"/>
        <v>2.53</v>
      </c>
    </row>
    <row r="13" spans="2:55" x14ac:dyDescent="0.3">
      <c r="B13" t="s">
        <v>32</v>
      </c>
      <c r="C13" s="1">
        <v>9</v>
      </c>
      <c r="D13" s="1">
        <v>54</v>
      </c>
      <c r="E13">
        <f t="shared" si="1"/>
        <v>486</v>
      </c>
      <c r="F13">
        <v>516.02021200000001</v>
      </c>
      <c r="G13">
        <v>486</v>
      </c>
      <c r="H13">
        <v>3.0539999999999998</v>
      </c>
      <c r="I13">
        <f t="shared" si="2"/>
        <v>0.11118597037037042</v>
      </c>
      <c r="J13">
        <v>539.22932611732904</v>
      </c>
      <c r="K13">
        <v>517</v>
      </c>
      <c r="L13">
        <v>3.43</v>
      </c>
      <c r="M13">
        <f t="shared" si="3"/>
        <v>4.1165418735794511E-2</v>
      </c>
      <c r="N13">
        <v>555.34947839887604</v>
      </c>
      <c r="O13">
        <v>534</v>
      </c>
      <c r="P13">
        <v>3.4830000000000001</v>
      </c>
      <c r="Q13">
        <f t="shared" si="4"/>
        <v>1.9768035554514854E-2</v>
      </c>
      <c r="R13">
        <v>576.67884609508701</v>
      </c>
      <c r="S13">
        <v>549</v>
      </c>
      <c r="T13">
        <v>4.8150000000000004</v>
      </c>
      <c r="U13">
        <f t="shared" si="5"/>
        <v>1.0251424479661856E-2</v>
      </c>
      <c r="W13">
        <f t="shared" si="6"/>
        <v>516</v>
      </c>
      <c r="X13">
        <f t="shared" si="7"/>
        <v>486</v>
      </c>
      <c r="Y13">
        <f t="shared" si="8"/>
        <v>3.1</v>
      </c>
      <c r="Z13">
        <f t="shared" si="9"/>
        <v>11.12</v>
      </c>
      <c r="AA13">
        <f t="shared" si="10"/>
        <v>539.20000000000005</v>
      </c>
      <c r="AB13">
        <f t="shared" si="11"/>
        <v>517</v>
      </c>
      <c r="AC13">
        <f t="shared" si="12"/>
        <v>3.4</v>
      </c>
      <c r="AD13">
        <f t="shared" si="13"/>
        <v>4.12</v>
      </c>
      <c r="AE13">
        <f t="shared" si="14"/>
        <v>555.29999999999995</v>
      </c>
      <c r="AF13">
        <f t="shared" si="15"/>
        <v>534</v>
      </c>
      <c r="AG13">
        <f t="shared" si="16"/>
        <v>3.5</v>
      </c>
      <c r="AH13">
        <f t="shared" si="17"/>
        <v>1.98</v>
      </c>
      <c r="AI13">
        <f t="shared" si="18"/>
        <v>576.70000000000005</v>
      </c>
      <c r="AJ13">
        <f t="shared" si="19"/>
        <v>549</v>
      </c>
      <c r="AK13">
        <f t="shared" si="20"/>
        <v>4.8</v>
      </c>
      <c r="AL13">
        <f t="shared" si="21"/>
        <v>1.03</v>
      </c>
      <c r="AN13" t="str">
        <f t="shared" si="22"/>
        <v>516</v>
      </c>
      <c r="AO13" t="str">
        <f t="shared" si="23"/>
        <v>486</v>
      </c>
      <c r="AP13" t="str">
        <f t="shared" si="24"/>
        <v>3.1</v>
      </c>
      <c r="AQ13" t="str">
        <f t="shared" si="25"/>
        <v>11.12</v>
      </c>
      <c r="AR13" t="str">
        <f t="shared" si="26"/>
        <v>539.2</v>
      </c>
      <c r="AS13" t="str">
        <f t="shared" si="27"/>
        <v>517</v>
      </c>
      <c r="AT13" t="str">
        <f t="shared" si="28"/>
        <v>3.4</v>
      </c>
      <c r="AU13" t="str">
        <f t="shared" si="29"/>
        <v>4.12</v>
      </c>
      <c r="AV13" t="str">
        <f t="shared" si="30"/>
        <v>555.3</v>
      </c>
      <c r="AW13" t="str">
        <f t="shared" si="31"/>
        <v>534</v>
      </c>
      <c r="AX13" t="str">
        <f t="shared" si="32"/>
        <v>3.5</v>
      </c>
      <c r="AY13" t="str">
        <f t="shared" si="33"/>
        <v>1.98</v>
      </c>
      <c r="AZ13" t="str">
        <f t="shared" si="34"/>
        <v>576.7</v>
      </c>
      <c r="BA13" t="str">
        <f t="shared" si="35"/>
        <v>549</v>
      </c>
      <c r="BB13" t="str">
        <f t="shared" si="36"/>
        <v>4.8</v>
      </c>
      <c r="BC13" t="str">
        <f t="shared" si="37"/>
        <v>1.03</v>
      </c>
    </row>
    <row r="14" spans="2:55" x14ac:dyDescent="0.3">
      <c r="B14" t="s">
        <v>33</v>
      </c>
      <c r="C14" s="1">
        <v>3</v>
      </c>
      <c r="D14" s="1">
        <v>4659</v>
      </c>
      <c r="E14">
        <f t="shared" si="1"/>
        <v>13977</v>
      </c>
      <c r="F14">
        <v>14849.68740943</v>
      </c>
      <c r="G14">
        <v>14030</v>
      </c>
      <c r="H14">
        <v>2.899</v>
      </c>
      <c r="I14">
        <f t="shared" si="2"/>
        <v>3.5187268058810908E-2</v>
      </c>
      <c r="J14">
        <v>15375.6700978099</v>
      </c>
      <c r="K14">
        <v>14664</v>
      </c>
      <c r="L14">
        <v>65.995999999999995</v>
      </c>
      <c r="M14">
        <f t="shared" si="3"/>
        <v>1.5275168444084561E-2</v>
      </c>
      <c r="N14">
        <v>15960.8981417306</v>
      </c>
      <c r="O14">
        <v>15069</v>
      </c>
      <c r="P14">
        <v>74.662000000000006</v>
      </c>
      <c r="Q14">
        <f t="shared" si="4"/>
        <v>9.5717765800665423E-3</v>
      </c>
      <c r="R14">
        <v>16835.632510863801</v>
      </c>
      <c r="S14">
        <v>15832</v>
      </c>
      <c r="T14">
        <v>155.5</v>
      </c>
      <c r="U14">
        <f t="shared" si="5"/>
        <v>4.3083602097608977E-3</v>
      </c>
      <c r="W14">
        <f t="shared" si="6"/>
        <v>14849.7</v>
      </c>
      <c r="X14">
        <f t="shared" si="7"/>
        <v>14030</v>
      </c>
      <c r="Y14">
        <f t="shared" si="8"/>
        <v>2.9</v>
      </c>
      <c r="Z14">
        <f t="shared" si="9"/>
        <v>3.52</v>
      </c>
      <c r="AA14">
        <f t="shared" si="10"/>
        <v>15375.7</v>
      </c>
      <c r="AB14">
        <f t="shared" si="11"/>
        <v>14664</v>
      </c>
      <c r="AC14">
        <f t="shared" si="12"/>
        <v>66</v>
      </c>
      <c r="AD14">
        <f t="shared" si="13"/>
        <v>1.53</v>
      </c>
      <c r="AE14">
        <f t="shared" si="14"/>
        <v>15960.9</v>
      </c>
      <c r="AF14">
        <f t="shared" si="15"/>
        <v>15069</v>
      </c>
      <c r="AG14">
        <f t="shared" si="16"/>
        <v>74.7</v>
      </c>
      <c r="AH14">
        <f t="shared" si="17"/>
        <v>0.96</v>
      </c>
      <c r="AI14">
        <f t="shared" si="18"/>
        <v>16835.599999999999</v>
      </c>
      <c r="AJ14">
        <f t="shared" si="19"/>
        <v>15832</v>
      </c>
      <c r="AK14">
        <f t="shared" si="20"/>
        <v>155.5</v>
      </c>
      <c r="AL14">
        <f t="shared" si="21"/>
        <v>0.43</v>
      </c>
      <c r="AN14" t="str">
        <f t="shared" si="22"/>
        <v>14849.7</v>
      </c>
      <c r="AO14" t="str">
        <f t="shared" si="23"/>
        <v>14030</v>
      </c>
      <c r="AP14" t="str">
        <f t="shared" si="24"/>
        <v>2.9</v>
      </c>
      <c r="AQ14" t="str">
        <f t="shared" si="25"/>
        <v>3.52</v>
      </c>
      <c r="AR14" t="str">
        <f t="shared" si="26"/>
        <v>15375.7</v>
      </c>
      <c r="AS14" t="str">
        <f t="shared" si="27"/>
        <v>14664</v>
      </c>
      <c r="AT14" t="str">
        <f t="shared" si="28"/>
        <v>66</v>
      </c>
      <c r="AU14" t="str">
        <f t="shared" si="29"/>
        <v>1.53</v>
      </c>
      <c r="AV14" t="str">
        <f t="shared" si="30"/>
        <v>15960.9</v>
      </c>
      <c r="AW14" t="str">
        <f t="shared" si="31"/>
        <v>15069</v>
      </c>
      <c r="AX14" t="str">
        <f t="shared" si="32"/>
        <v>74.7</v>
      </c>
      <c r="AY14" t="str">
        <f t="shared" si="33"/>
        <v>0.96</v>
      </c>
      <c r="AZ14" t="str">
        <f t="shared" si="34"/>
        <v>16835.6</v>
      </c>
      <c r="BA14" t="str">
        <f t="shared" si="35"/>
        <v>15832</v>
      </c>
      <c r="BB14" t="str">
        <f t="shared" si="36"/>
        <v>155.5</v>
      </c>
      <c r="BC14" t="str">
        <f t="shared" si="37"/>
        <v>0.43</v>
      </c>
    </row>
    <row r="15" spans="2:55" x14ac:dyDescent="0.3">
      <c r="B15" t="s">
        <v>33</v>
      </c>
      <c r="C15" s="1">
        <v>4</v>
      </c>
      <c r="D15" s="1">
        <v>3566</v>
      </c>
      <c r="E15">
        <f t="shared" si="1"/>
        <v>14264</v>
      </c>
      <c r="F15">
        <v>14946.814432687701</v>
      </c>
      <c r="G15">
        <v>14366</v>
      </c>
      <c r="H15">
        <v>3025.2190000000001</v>
      </c>
      <c r="I15">
        <f t="shared" si="2"/>
        <v>3.2575122416584459E-2</v>
      </c>
      <c r="J15">
        <v>15374.366660649601</v>
      </c>
      <c r="K15">
        <v>14739</v>
      </c>
      <c r="L15">
        <v>2753.9540000000002</v>
      </c>
      <c r="M15">
        <f t="shared" si="3"/>
        <v>1.7817348868468894E-2</v>
      </c>
      <c r="N15">
        <v>15831.909063442299</v>
      </c>
      <c r="O15">
        <v>15184</v>
      </c>
      <c r="P15">
        <v>4884.5720000000001</v>
      </c>
      <c r="Q15">
        <f t="shared" si="4"/>
        <v>9.0845353819727862E-3</v>
      </c>
      <c r="R15">
        <v>16483.081606591899</v>
      </c>
      <c r="S15">
        <v>15705</v>
      </c>
      <c r="T15">
        <v>8195.3719999999994</v>
      </c>
      <c r="U15">
        <f t="shared" si="5"/>
        <v>4.3638901098816537E-3</v>
      </c>
      <c r="W15">
        <f t="shared" si="6"/>
        <v>14946.8</v>
      </c>
      <c r="X15">
        <f t="shared" si="7"/>
        <v>14366</v>
      </c>
      <c r="Y15">
        <f t="shared" si="8"/>
        <v>3025.2</v>
      </c>
      <c r="Z15">
        <f t="shared" si="9"/>
        <v>3.26</v>
      </c>
      <c r="AA15">
        <f t="shared" si="10"/>
        <v>15374.4</v>
      </c>
      <c r="AB15">
        <f t="shared" si="11"/>
        <v>14739</v>
      </c>
      <c r="AC15">
        <f t="shared" si="12"/>
        <v>2754</v>
      </c>
      <c r="AD15">
        <f t="shared" si="13"/>
        <v>1.78</v>
      </c>
      <c r="AE15">
        <f t="shared" si="14"/>
        <v>15831.9</v>
      </c>
      <c r="AF15">
        <f t="shared" si="15"/>
        <v>15184</v>
      </c>
      <c r="AG15">
        <f t="shared" si="16"/>
        <v>4884.6000000000004</v>
      </c>
      <c r="AH15">
        <f t="shared" si="17"/>
        <v>0.91</v>
      </c>
      <c r="AI15">
        <f t="shared" si="18"/>
        <v>16483.099999999999</v>
      </c>
      <c r="AJ15">
        <f t="shared" si="19"/>
        <v>15705</v>
      </c>
      <c r="AK15">
        <f t="shared" si="20"/>
        <v>8195.4</v>
      </c>
      <c r="AL15">
        <f t="shared" si="21"/>
        <v>0.44</v>
      </c>
      <c r="AN15" t="str">
        <f t="shared" si="22"/>
        <v>14946.8</v>
      </c>
      <c r="AO15" t="str">
        <f t="shared" si="23"/>
        <v>14366</v>
      </c>
      <c r="AP15" t="str">
        <f t="shared" si="24"/>
        <v>3025.2</v>
      </c>
      <c r="AQ15" t="str">
        <f t="shared" si="25"/>
        <v>3.26</v>
      </c>
      <c r="AR15" t="str">
        <f t="shared" si="26"/>
        <v>15374.4</v>
      </c>
      <c r="AS15" t="str">
        <f t="shared" si="27"/>
        <v>14739</v>
      </c>
      <c r="AT15" t="str">
        <f t="shared" si="28"/>
        <v>2754</v>
      </c>
      <c r="AU15" t="str">
        <f t="shared" si="29"/>
        <v>1.78</v>
      </c>
      <c r="AV15" t="str">
        <f t="shared" si="30"/>
        <v>15831.9</v>
      </c>
      <c r="AW15" t="str">
        <f t="shared" si="31"/>
        <v>15184</v>
      </c>
      <c r="AX15" t="str">
        <f t="shared" si="32"/>
        <v>4884.6</v>
      </c>
      <c r="AY15" t="str">
        <f t="shared" si="33"/>
        <v>0.91</v>
      </c>
      <c r="AZ15" t="str">
        <f t="shared" si="34"/>
        <v>16483.1</v>
      </c>
      <c r="BA15" t="str">
        <f t="shared" si="35"/>
        <v>15705</v>
      </c>
      <c r="BB15" t="str">
        <f t="shared" si="36"/>
        <v>8195.4</v>
      </c>
      <c r="BC15" t="str">
        <f t="shared" si="37"/>
        <v>0.44</v>
      </c>
    </row>
    <row r="16" spans="2:55" x14ac:dyDescent="0.3">
      <c r="B16" t="s">
        <v>33</v>
      </c>
      <c r="C16" s="1">
        <v>5</v>
      </c>
      <c r="D16" s="1">
        <v>2744</v>
      </c>
      <c r="E16">
        <f t="shared" si="1"/>
        <v>13720</v>
      </c>
      <c r="F16">
        <v>14497.2884183078</v>
      </c>
      <c r="G16">
        <v>13852</v>
      </c>
      <c r="H16">
        <v>314.11399999999998</v>
      </c>
      <c r="I16">
        <f t="shared" si="2"/>
        <v>4.7032683550131224E-2</v>
      </c>
      <c r="J16">
        <v>14973.599197428901</v>
      </c>
      <c r="K16">
        <v>14202</v>
      </c>
      <c r="L16">
        <v>974.57799999999997</v>
      </c>
      <c r="M16">
        <f t="shared" si="3"/>
        <v>2.8119504279478891E-2</v>
      </c>
      <c r="N16">
        <v>15469.261106915599</v>
      </c>
      <c r="O16">
        <v>14764</v>
      </c>
      <c r="P16">
        <v>1453.5360000000001</v>
      </c>
      <c r="Q16">
        <f t="shared" si="4"/>
        <v>1.2850967691610773E-2</v>
      </c>
      <c r="R16">
        <v>16130.1076935604</v>
      </c>
      <c r="S16">
        <v>15349</v>
      </c>
      <c r="T16">
        <v>4320.2669999999998</v>
      </c>
      <c r="U16">
        <f t="shared" si="5"/>
        <v>5.6932047635597635E-3</v>
      </c>
      <c r="W16">
        <f t="shared" si="6"/>
        <v>14497.3</v>
      </c>
      <c r="X16">
        <f t="shared" si="7"/>
        <v>13852</v>
      </c>
      <c r="Y16">
        <f t="shared" si="8"/>
        <v>314.10000000000002</v>
      </c>
      <c r="Z16">
        <f t="shared" si="9"/>
        <v>4.7</v>
      </c>
      <c r="AA16">
        <f t="shared" si="10"/>
        <v>14973.6</v>
      </c>
      <c r="AB16">
        <f t="shared" si="11"/>
        <v>14202</v>
      </c>
      <c r="AC16">
        <f t="shared" si="12"/>
        <v>974.6</v>
      </c>
      <c r="AD16">
        <f t="shared" si="13"/>
        <v>2.81</v>
      </c>
      <c r="AE16">
        <f t="shared" si="14"/>
        <v>15469.3</v>
      </c>
      <c r="AF16">
        <f t="shared" si="15"/>
        <v>14764</v>
      </c>
      <c r="AG16">
        <f t="shared" si="16"/>
        <v>1453.5</v>
      </c>
      <c r="AH16">
        <f t="shared" si="17"/>
        <v>1.29</v>
      </c>
      <c r="AI16">
        <f t="shared" si="18"/>
        <v>16130.1</v>
      </c>
      <c r="AJ16">
        <f t="shared" si="19"/>
        <v>15349</v>
      </c>
      <c r="AK16">
        <f t="shared" si="20"/>
        <v>4320.3</v>
      </c>
      <c r="AL16">
        <f t="shared" si="21"/>
        <v>0.56999999999999995</v>
      </c>
      <c r="AN16" t="str">
        <f t="shared" si="22"/>
        <v>14497.3</v>
      </c>
      <c r="AO16" t="str">
        <f t="shared" si="23"/>
        <v>13852</v>
      </c>
      <c r="AP16" t="str">
        <f t="shared" si="24"/>
        <v>314.1</v>
      </c>
      <c r="AQ16" t="str">
        <f t="shared" si="25"/>
        <v>4.7</v>
      </c>
      <c r="AR16" t="str">
        <f t="shared" si="26"/>
        <v>14973.6</v>
      </c>
      <c r="AS16" t="str">
        <f t="shared" si="27"/>
        <v>14202</v>
      </c>
      <c r="AT16" t="str">
        <f t="shared" si="28"/>
        <v>974.6</v>
      </c>
      <c r="AU16" t="str">
        <f t="shared" si="29"/>
        <v>2.81</v>
      </c>
      <c r="AV16" t="str">
        <f t="shared" si="30"/>
        <v>15469.3</v>
      </c>
      <c r="AW16" t="str">
        <f t="shared" si="31"/>
        <v>14764</v>
      </c>
      <c r="AX16" t="str">
        <f t="shared" si="32"/>
        <v>1453.5</v>
      </c>
      <c r="AY16" t="str">
        <f t="shared" si="33"/>
        <v>1.29</v>
      </c>
      <c r="AZ16" t="str">
        <f t="shared" si="34"/>
        <v>16130.1</v>
      </c>
      <c r="BA16" t="str">
        <f t="shared" si="35"/>
        <v>15349</v>
      </c>
      <c r="BB16" t="str">
        <f t="shared" si="36"/>
        <v>4320.3</v>
      </c>
      <c r="BC16" t="str">
        <f t="shared" si="37"/>
        <v>0.57</v>
      </c>
    </row>
    <row r="17" spans="2:55" x14ac:dyDescent="0.3">
      <c r="B17" t="s">
        <v>33</v>
      </c>
      <c r="C17" s="1">
        <v>6</v>
      </c>
      <c r="D17" s="1">
        <v>2341</v>
      </c>
      <c r="E17">
        <f t="shared" si="1"/>
        <v>14046</v>
      </c>
      <c r="F17">
        <v>15624.420360357601</v>
      </c>
      <c r="G17">
        <v>14640</v>
      </c>
      <c r="H17">
        <v>2.274</v>
      </c>
      <c r="I17">
        <f t="shared" si="2"/>
        <v>8.4102551077112397E-2</v>
      </c>
      <c r="J17">
        <v>16418.1220193464</v>
      </c>
      <c r="K17">
        <v>15092</v>
      </c>
      <c r="L17">
        <v>9.6999999999999993</v>
      </c>
      <c r="M17">
        <f t="shared" si="3"/>
        <v>5.6647672761486523E-2</v>
      </c>
      <c r="N17">
        <v>17407.474808909799</v>
      </c>
      <c r="O17">
        <v>15962</v>
      </c>
      <c r="P17">
        <v>79.168000000000006</v>
      </c>
      <c r="Q17">
        <f t="shared" si="4"/>
        <v>3.087302026718922E-2</v>
      </c>
      <c r="R17">
        <v>18930.729925915199</v>
      </c>
      <c r="S17">
        <v>17111</v>
      </c>
      <c r="T17">
        <v>614.72799999999995</v>
      </c>
      <c r="U17">
        <f t="shared" si="5"/>
        <v>1.5546603382445097E-2</v>
      </c>
      <c r="W17">
        <f t="shared" si="6"/>
        <v>15624.4</v>
      </c>
      <c r="X17">
        <f t="shared" si="7"/>
        <v>14640</v>
      </c>
      <c r="Y17">
        <f t="shared" si="8"/>
        <v>2.2999999999999998</v>
      </c>
      <c r="Z17">
        <f t="shared" si="9"/>
        <v>8.41</v>
      </c>
      <c r="AA17">
        <f t="shared" si="10"/>
        <v>16418.099999999999</v>
      </c>
      <c r="AB17">
        <f t="shared" si="11"/>
        <v>15092</v>
      </c>
      <c r="AC17">
        <f t="shared" si="12"/>
        <v>9.6999999999999993</v>
      </c>
      <c r="AD17">
        <f t="shared" si="13"/>
        <v>5.66</v>
      </c>
      <c r="AE17">
        <f t="shared" si="14"/>
        <v>17407.5</v>
      </c>
      <c r="AF17">
        <f t="shared" si="15"/>
        <v>15962</v>
      </c>
      <c r="AG17">
        <f t="shared" si="16"/>
        <v>79.2</v>
      </c>
      <c r="AH17">
        <f t="shared" si="17"/>
        <v>3.09</v>
      </c>
      <c r="AI17">
        <f t="shared" si="18"/>
        <v>18930.7</v>
      </c>
      <c r="AJ17">
        <f t="shared" si="19"/>
        <v>17111</v>
      </c>
      <c r="AK17">
        <f t="shared" si="20"/>
        <v>614.70000000000005</v>
      </c>
      <c r="AL17">
        <f t="shared" si="21"/>
        <v>1.55</v>
      </c>
      <c r="AN17" t="str">
        <f t="shared" si="22"/>
        <v>15624.4</v>
      </c>
      <c r="AO17" t="str">
        <f t="shared" si="23"/>
        <v>14640</v>
      </c>
      <c r="AP17" t="str">
        <f t="shared" si="24"/>
        <v>2.3</v>
      </c>
      <c r="AQ17" t="str">
        <f t="shared" si="25"/>
        <v>8.41</v>
      </c>
      <c r="AR17" t="str">
        <f t="shared" si="26"/>
        <v>16418.1</v>
      </c>
      <c r="AS17" t="str">
        <f t="shared" si="27"/>
        <v>15092</v>
      </c>
      <c r="AT17" t="str">
        <f t="shared" si="28"/>
        <v>9.7</v>
      </c>
      <c r="AU17" t="str">
        <f t="shared" si="29"/>
        <v>5.66</v>
      </c>
      <c r="AV17" t="str">
        <f t="shared" si="30"/>
        <v>17407.5</v>
      </c>
      <c r="AW17" t="str">
        <f t="shared" si="31"/>
        <v>15962</v>
      </c>
      <c r="AX17" t="str">
        <f t="shared" si="32"/>
        <v>79.2</v>
      </c>
      <c r="AY17" t="str">
        <f t="shared" si="33"/>
        <v>3.09</v>
      </c>
      <c r="AZ17" t="str">
        <f t="shared" si="34"/>
        <v>18930.7</v>
      </c>
      <c r="BA17" t="str">
        <f t="shared" si="35"/>
        <v>17111</v>
      </c>
      <c r="BB17" t="str">
        <f t="shared" si="36"/>
        <v>614.7</v>
      </c>
      <c r="BC17" t="str">
        <f t="shared" si="37"/>
        <v>1.55</v>
      </c>
    </row>
    <row r="18" spans="2:55" x14ac:dyDescent="0.3">
      <c r="B18" t="s">
        <v>33</v>
      </c>
      <c r="C18" s="1">
        <v>7</v>
      </c>
      <c r="D18" s="1">
        <v>2123</v>
      </c>
      <c r="E18">
        <f t="shared" si="1"/>
        <v>14861</v>
      </c>
      <c r="F18">
        <v>16041.7789724005</v>
      </c>
      <c r="G18">
        <v>15369</v>
      </c>
      <c r="H18">
        <v>57.945999999999998</v>
      </c>
      <c r="I18">
        <f t="shared" si="2"/>
        <v>6.3380025661846418E-2</v>
      </c>
      <c r="J18">
        <v>16633.687757223699</v>
      </c>
      <c r="K18">
        <v>15603</v>
      </c>
      <c r="L18">
        <v>111.64100000000001</v>
      </c>
      <c r="M18">
        <f t="shared" si="3"/>
        <v>4.854864612452657E-2</v>
      </c>
      <c r="N18">
        <v>17399.452871908601</v>
      </c>
      <c r="O18">
        <v>16238</v>
      </c>
      <c r="P18">
        <v>182.56200000000001</v>
      </c>
      <c r="Q18">
        <f t="shared" si="4"/>
        <v>2.7354047854653816E-2</v>
      </c>
      <c r="R18">
        <v>18635.9348810913</v>
      </c>
      <c r="S18">
        <v>17111</v>
      </c>
      <c r="T18">
        <v>701.01499999999999</v>
      </c>
      <c r="U18">
        <f t="shared" si="5"/>
        <v>1.4365849091769193E-2</v>
      </c>
      <c r="W18">
        <f t="shared" si="6"/>
        <v>16041.8</v>
      </c>
      <c r="X18">
        <f t="shared" si="7"/>
        <v>15369</v>
      </c>
      <c r="Y18">
        <f t="shared" si="8"/>
        <v>57.9</v>
      </c>
      <c r="Z18">
        <f t="shared" si="9"/>
        <v>6.34</v>
      </c>
      <c r="AA18">
        <f t="shared" si="10"/>
        <v>16633.7</v>
      </c>
      <c r="AB18">
        <f t="shared" si="11"/>
        <v>15603</v>
      </c>
      <c r="AC18">
        <f t="shared" si="12"/>
        <v>111.6</v>
      </c>
      <c r="AD18">
        <f t="shared" si="13"/>
        <v>4.8499999999999996</v>
      </c>
      <c r="AE18">
        <f t="shared" si="14"/>
        <v>17399.5</v>
      </c>
      <c r="AF18">
        <f t="shared" si="15"/>
        <v>16238</v>
      </c>
      <c r="AG18">
        <f t="shared" si="16"/>
        <v>182.6</v>
      </c>
      <c r="AH18">
        <f t="shared" si="17"/>
        <v>2.74</v>
      </c>
      <c r="AI18">
        <f t="shared" si="18"/>
        <v>18635.900000000001</v>
      </c>
      <c r="AJ18">
        <f t="shared" si="19"/>
        <v>17111</v>
      </c>
      <c r="AK18">
        <f t="shared" si="20"/>
        <v>701</v>
      </c>
      <c r="AL18">
        <f t="shared" si="21"/>
        <v>1.44</v>
      </c>
      <c r="AN18" t="str">
        <f t="shared" si="22"/>
        <v>16041.8</v>
      </c>
      <c r="AO18" t="str">
        <f t="shared" si="23"/>
        <v>15369</v>
      </c>
      <c r="AP18" t="str">
        <f t="shared" si="24"/>
        <v>57.9</v>
      </c>
      <c r="AQ18" t="str">
        <f t="shared" si="25"/>
        <v>6.34</v>
      </c>
      <c r="AR18" t="str">
        <f t="shared" si="26"/>
        <v>16633.7</v>
      </c>
      <c r="AS18" t="str">
        <f t="shared" si="27"/>
        <v>15603</v>
      </c>
      <c r="AT18" t="str">
        <f t="shared" si="28"/>
        <v>111.6</v>
      </c>
      <c r="AU18" t="str">
        <f t="shared" si="29"/>
        <v>4.85</v>
      </c>
      <c r="AV18" t="str">
        <f t="shared" si="30"/>
        <v>17399.5</v>
      </c>
      <c r="AW18" t="str">
        <f t="shared" si="31"/>
        <v>16238</v>
      </c>
      <c r="AX18" t="str">
        <f t="shared" si="32"/>
        <v>182.6</v>
      </c>
      <c r="AY18" t="str">
        <f t="shared" si="33"/>
        <v>2.74</v>
      </c>
      <c r="AZ18" t="str">
        <f t="shared" si="34"/>
        <v>18635.9</v>
      </c>
      <c r="BA18" t="str">
        <f t="shared" si="35"/>
        <v>17111</v>
      </c>
      <c r="BB18" t="str">
        <f t="shared" si="36"/>
        <v>701</v>
      </c>
      <c r="BC18" t="str">
        <f t="shared" si="37"/>
        <v>1.44</v>
      </c>
    </row>
    <row r="19" spans="2:55" x14ac:dyDescent="0.3">
      <c r="B19" t="s">
        <v>33</v>
      </c>
      <c r="C19" s="1">
        <v>8</v>
      </c>
      <c r="D19" s="1">
        <v>1827</v>
      </c>
      <c r="E19">
        <f t="shared" si="1"/>
        <v>14616</v>
      </c>
      <c r="F19">
        <v>15271.684819939799</v>
      </c>
      <c r="G19">
        <v>14692</v>
      </c>
      <c r="H19">
        <v>49.412999999999997</v>
      </c>
      <c r="I19">
        <f t="shared" si="2"/>
        <v>6.3457561022419173E-2</v>
      </c>
      <c r="J19">
        <v>15688.188454816</v>
      </c>
      <c r="K19">
        <v>15092</v>
      </c>
      <c r="L19">
        <v>74.481999999999999</v>
      </c>
      <c r="M19">
        <f t="shared" si="3"/>
        <v>3.2632099333114374E-2</v>
      </c>
      <c r="N19">
        <v>16090.7429319287</v>
      </c>
      <c r="O19">
        <v>15444</v>
      </c>
      <c r="P19">
        <v>119.83799999999999</v>
      </c>
      <c r="Q19">
        <f t="shared" si="4"/>
        <v>1.7699587628043249E-2</v>
      </c>
      <c r="R19">
        <v>16603.039405350199</v>
      </c>
      <c r="S19">
        <v>16074</v>
      </c>
      <c r="T19">
        <v>350.47300000000001</v>
      </c>
      <c r="U19">
        <f t="shared" si="5"/>
        <v>5.7913454334997116E-3</v>
      </c>
      <c r="W19">
        <f t="shared" si="6"/>
        <v>15271.7</v>
      </c>
      <c r="X19">
        <f t="shared" si="7"/>
        <v>14692</v>
      </c>
      <c r="Y19">
        <f t="shared" si="8"/>
        <v>49.4</v>
      </c>
      <c r="Z19">
        <f t="shared" si="9"/>
        <v>6.35</v>
      </c>
      <c r="AA19">
        <f t="shared" si="10"/>
        <v>15688.2</v>
      </c>
      <c r="AB19">
        <f t="shared" si="11"/>
        <v>15092</v>
      </c>
      <c r="AC19">
        <f t="shared" si="12"/>
        <v>74.5</v>
      </c>
      <c r="AD19">
        <f t="shared" si="13"/>
        <v>3.26</v>
      </c>
      <c r="AE19">
        <f t="shared" si="14"/>
        <v>16090.7</v>
      </c>
      <c r="AF19">
        <f t="shared" si="15"/>
        <v>15444</v>
      </c>
      <c r="AG19">
        <f t="shared" si="16"/>
        <v>119.8</v>
      </c>
      <c r="AH19">
        <f t="shared" si="17"/>
        <v>1.77</v>
      </c>
      <c r="AI19">
        <f t="shared" si="18"/>
        <v>16603</v>
      </c>
      <c r="AJ19">
        <f t="shared" si="19"/>
        <v>16074</v>
      </c>
      <c r="AK19">
        <f t="shared" si="20"/>
        <v>350.5</v>
      </c>
      <c r="AL19">
        <f t="shared" si="21"/>
        <v>0.57999999999999996</v>
      </c>
      <c r="AN19" t="str">
        <f t="shared" si="22"/>
        <v>15271.7</v>
      </c>
      <c r="AO19" t="str">
        <f t="shared" si="23"/>
        <v>14692</v>
      </c>
      <c r="AP19" t="str">
        <f t="shared" si="24"/>
        <v>49.4</v>
      </c>
      <c r="AQ19" t="str">
        <f t="shared" si="25"/>
        <v>6.35</v>
      </c>
      <c r="AR19" t="str">
        <f t="shared" si="26"/>
        <v>15688.2</v>
      </c>
      <c r="AS19" t="str">
        <f t="shared" si="27"/>
        <v>15092</v>
      </c>
      <c r="AT19" t="str">
        <f t="shared" si="28"/>
        <v>74.5</v>
      </c>
      <c r="AU19" t="str">
        <f t="shared" si="29"/>
        <v>3.26</v>
      </c>
      <c r="AV19" t="str">
        <f t="shared" si="30"/>
        <v>16090.7</v>
      </c>
      <c r="AW19" t="str">
        <f t="shared" si="31"/>
        <v>15444</v>
      </c>
      <c r="AX19" t="str">
        <f t="shared" si="32"/>
        <v>119.8</v>
      </c>
      <c r="AY19" t="str">
        <f t="shared" si="33"/>
        <v>1.77</v>
      </c>
      <c r="AZ19" t="str">
        <f t="shared" si="34"/>
        <v>16603</v>
      </c>
      <c r="BA19" t="str">
        <f t="shared" si="35"/>
        <v>16074</v>
      </c>
      <c r="BB19" t="str">
        <f t="shared" si="36"/>
        <v>350.5</v>
      </c>
      <c r="BC19" t="str">
        <f t="shared" si="37"/>
        <v>0.58</v>
      </c>
    </row>
    <row r="20" spans="2:55" x14ac:dyDescent="0.3">
      <c r="B20" t="s">
        <v>33</v>
      </c>
      <c r="C20" s="1">
        <v>9</v>
      </c>
      <c r="D20" s="1">
        <v>1665</v>
      </c>
      <c r="E20">
        <f t="shared" si="1"/>
        <v>14985</v>
      </c>
      <c r="F20">
        <v>15691.4428932107</v>
      </c>
      <c r="G20">
        <v>15257</v>
      </c>
      <c r="H20">
        <v>48.765000000000001</v>
      </c>
      <c r="I20">
        <f t="shared" si="2"/>
        <v>5.2185332517801837E-2</v>
      </c>
      <c r="J20">
        <v>16036.471166421399</v>
      </c>
      <c r="K20">
        <v>15560</v>
      </c>
      <c r="L20">
        <v>102.777</v>
      </c>
      <c r="M20">
        <f t="shared" si="3"/>
        <v>2.8616886872156109E-2</v>
      </c>
      <c r="N20">
        <v>16350.6391252429</v>
      </c>
      <c r="O20">
        <v>15960</v>
      </c>
      <c r="P20">
        <v>69.831000000000003</v>
      </c>
      <c r="Q20">
        <f t="shared" si="4"/>
        <v>1.1730904661948956E-2</v>
      </c>
      <c r="R20">
        <v>16768.446833333699</v>
      </c>
      <c r="S20">
        <v>16270</v>
      </c>
      <c r="T20">
        <v>114.26300000000001</v>
      </c>
      <c r="U20">
        <f t="shared" si="5"/>
        <v>5.9873493493537424E-3</v>
      </c>
      <c r="W20">
        <f t="shared" si="6"/>
        <v>15691.4</v>
      </c>
      <c r="X20">
        <f t="shared" si="7"/>
        <v>15257</v>
      </c>
      <c r="Y20">
        <f t="shared" si="8"/>
        <v>48.8</v>
      </c>
      <c r="Z20">
        <f t="shared" si="9"/>
        <v>5.22</v>
      </c>
      <c r="AA20">
        <f t="shared" si="10"/>
        <v>16036.5</v>
      </c>
      <c r="AB20">
        <f t="shared" si="11"/>
        <v>15560</v>
      </c>
      <c r="AC20">
        <f t="shared" si="12"/>
        <v>102.8</v>
      </c>
      <c r="AD20">
        <f t="shared" si="13"/>
        <v>2.86</v>
      </c>
      <c r="AE20">
        <f t="shared" si="14"/>
        <v>16350.6</v>
      </c>
      <c r="AF20">
        <f t="shared" si="15"/>
        <v>15960</v>
      </c>
      <c r="AG20">
        <f t="shared" si="16"/>
        <v>69.8</v>
      </c>
      <c r="AH20">
        <f t="shared" si="17"/>
        <v>1.17</v>
      </c>
      <c r="AI20">
        <f t="shared" si="18"/>
        <v>16768.400000000001</v>
      </c>
      <c r="AJ20">
        <f t="shared" si="19"/>
        <v>16270</v>
      </c>
      <c r="AK20">
        <f t="shared" si="20"/>
        <v>114.3</v>
      </c>
      <c r="AL20">
        <f t="shared" si="21"/>
        <v>0.6</v>
      </c>
      <c r="AN20" t="str">
        <f t="shared" si="22"/>
        <v>15691.4</v>
      </c>
      <c r="AO20" t="str">
        <f t="shared" si="23"/>
        <v>15257</v>
      </c>
      <c r="AP20" t="str">
        <f t="shared" si="24"/>
        <v>48.8</v>
      </c>
      <c r="AQ20" t="str">
        <f t="shared" si="25"/>
        <v>5.22</v>
      </c>
      <c r="AR20" t="str">
        <f t="shared" si="26"/>
        <v>16036.5</v>
      </c>
      <c r="AS20" t="str">
        <f t="shared" si="27"/>
        <v>15560</v>
      </c>
      <c r="AT20" t="str">
        <f t="shared" si="28"/>
        <v>102.8</v>
      </c>
      <c r="AU20" t="str">
        <f t="shared" si="29"/>
        <v>2.86</v>
      </c>
      <c r="AV20" t="str">
        <f t="shared" si="30"/>
        <v>16350.6</v>
      </c>
      <c r="AW20" t="str">
        <f t="shared" si="31"/>
        <v>15960</v>
      </c>
      <c r="AX20" t="str">
        <f t="shared" si="32"/>
        <v>69.8</v>
      </c>
      <c r="AY20" t="str">
        <f t="shared" si="33"/>
        <v>1.17</v>
      </c>
      <c r="AZ20" t="str">
        <f t="shared" si="34"/>
        <v>16768.4</v>
      </c>
      <c r="BA20" t="str">
        <f t="shared" si="35"/>
        <v>16270</v>
      </c>
      <c r="BB20" t="str">
        <f t="shared" si="36"/>
        <v>114.3</v>
      </c>
      <c r="BC20" t="str">
        <f t="shared" si="37"/>
        <v>0.6</v>
      </c>
    </row>
    <row r="21" spans="2:55" x14ac:dyDescent="0.3">
      <c r="B21" t="s">
        <v>33</v>
      </c>
      <c r="C21" s="1">
        <v>10</v>
      </c>
      <c r="D21" s="1">
        <v>1588</v>
      </c>
      <c r="E21">
        <f t="shared" si="1"/>
        <v>15880</v>
      </c>
      <c r="F21">
        <v>16826.6695</v>
      </c>
      <c r="G21">
        <v>16306</v>
      </c>
      <c r="H21">
        <v>14.952999999999999</v>
      </c>
      <c r="I21">
        <f t="shared" si="2"/>
        <v>6.5575503778337527E-2</v>
      </c>
      <c r="J21">
        <v>17262.431110000001</v>
      </c>
      <c r="K21">
        <v>16670</v>
      </c>
      <c r="L21">
        <v>22.786000000000001</v>
      </c>
      <c r="M21">
        <f t="shared" si="3"/>
        <v>3.7306744962216712E-2</v>
      </c>
      <c r="N21">
        <v>17772.747859605901</v>
      </c>
      <c r="O21">
        <v>17158</v>
      </c>
      <c r="P21">
        <v>29.933</v>
      </c>
      <c r="Q21">
        <f t="shared" si="4"/>
        <v>1.9356040919581263E-2</v>
      </c>
      <c r="R21">
        <v>18497.163018978601</v>
      </c>
      <c r="S21">
        <v>17646</v>
      </c>
      <c r="T21">
        <v>70.688999999999993</v>
      </c>
      <c r="U21">
        <f t="shared" si="5"/>
        <v>1.0719937266733011E-2</v>
      </c>
      <c r="W21">
        <f t="shared" si="6"/>
        <v>16826.7</v>
      </c>
      <c r="X21">
        <f t="shared" si="7"/>
        <v>16306</v>
      </c>
      <c r="Y21">
        <f t="shared" si="8"/>
        <v>15</v>
      </c>
      <c r="Z21">
        <f t="shared" si="9"/>
        <v>6.56</v>
      </c>
      <c r="AA21">
        <f t="shared" si="10"/>
        <v>17262.400000000001</v>
      </c>
      <c r="AB21">
        <f t="shared" si="11"/>
        <v>16670</v>
      </c>
      <c r="AC21">
        <f t="shared" si="12"/>
        <v>22.8</v>
      </c>
      <c r="AD21">
        <f t="shared" si="13"/>
        <v>3.73</v>
      </c>
      <c r="AE21">
        <f t="shared" si="14"/>
        <v>17772.7</v>
      </c>
      <c r="AF21">
        <f t="shared" si="15"/>
        <v>17158</v>
      </c>
      <c r="AG21">
        <f t="shared" si="16"/>
        <v>29.9</v>
      </c>
      <c r="AH21">
        <f t="shared" si="17"/>
        <v>1.94</v>
      </c>
      <c r="AI21">
        <f t="shared" si="18"/>
        <v>18497.2</v>
      </c>
      <c r="AJ21">
        <f t="shared" si="19"/>
        <v>17646</v>
      </c>
      <c r="AK21">
        <f t="shared" si="20"/>
        <v>70.7</v>
      </c>
      <c r="AL21">
        <f t="shared" si="21"/>
        <v>1.07</v>
      </c>
      <c r="AN21" t="str">
        <f t="shared" si="22"/>
        <v>16826.7</v>
      </c>
      <c r="AO21" t="str">
        <f t="shared" si="23"/>
        <v>16306</v>
      </c>
      <c r="AP21" t="str">
        <f t="shared" si="24"/>
        <v>15</v>
      </c>
      <c r="AQ21" t="str">
        <f t="shared" si="25"/>
        <v>6.56</v>
      </c>
      <c r="AR21" t="str">
        <f t="shared" si="26"/>
        <v>17262.4</v>
      </c>
      <c r="AS21" t="str">
        <f t="shared" si="27"/>
        <v>16670</v>
      </c>
      <c r="AT21" t="str">
        <f t="shared" si="28"/>
        <v>22.8</v>
      </c>
      <c r="AU21" t="str">
        <f t="shared" si="29"/>
        <v>3.73</v>
      </c>
      <c r="AV21" t="str">
        <f t="shared" si="30"/>
        <v>17772.7</v>
      </c>
      <c r="AW21" t="str">
        <f t="shared" si="31"/>
        <v>17158</v>
      </c>
      <c r="AX21" t="str">
        <f t="shared" si="32"/>
        <v>29.9</v>
      </c>
      <c r="AY21" t="str">
        <f t="shared" si="33"/>
        <v>1.94</v>
      </c>
      <c r="AZ21" t="str">
        <f t="shared" si="34"/>
        <v>18497.2</v>
      </c>
      <c r="BA21" t="str">
        <f t="shared" si="35"/>
        <v>17646</v>
      </c>
      <c r="BB21" t="str">
        <f t="shared" si="36"/>
        <v>70.7</v>
      </c>
      <c r="BC21" t="str">
        <f t="shared" si="37"/>
        <v>1.07</v>
      </c>
    </row>
    <row r="22" spans="2:55" x14ac:dyDescent="0.3">
      <c r="B22" t="s">
        <v>34</v>
      </c>
      <c r="C22" s="1">
        <v>3</v>
      </c>
      <c r="D22" s="1">
        <v>327</v>
      </c>
      <c r="E22">
        <f t="shared" si="1"/>
        <v>981</v>
      </c>
      <c r="F22">
        <v>1097.4971650083501</v>
      </c>
      <c r="G22">
        <v>999</v>
      </c>
      <c r="H22">
        <v>298.09399999999999</v>
      </c>
      <c r="I22">
        <f t="shared" si="2"/>
        <v>6.0242914378195754E-2</v>
      </c>
      <c r="J22">
        <v>1168.74582427363</v>
      </c>
      <c r="K22">
        <v>1058</v>
      </c>
      <c r="L22">
        <v>437.29500000000002</v>
      </c>
      <c r="M22">
        <f t="shared" si="3"/>
        <v>3.3867224548510697E-2</v>
      </c>
      <c r="N22">
        <v>1256.0559085853799</v>
      </c>
      <c r="O22">
        <v>1112</v>
      </c>
      <c r="P22">
        <v>798.11900000000003</v>
      </c>
      <c r="Q22">
        <f t="shared" si="4"/>
        <v>2.2026897337214059E-2</v>
      </c>
      <c r="R22">
        <v>1406.7972805940401</v>
      </c>
      <c r="S22">
        <v>1221</v>
      </c>
      <c r="T22">
        <v>2128.8739999999998</v>
      </c>
      <c r="U22">
        <f t="shared" si="5"/>
        <v>1.1363748048565143E-2</v>
      </c>
      <c r="W22">
        <f t="shared" si="6"/>
        <v>1097.5</v>
      </c>
      <c r="X22">
        <f t="shared" si="7"/>
        <v>999</v>
      </c>
      <c r="Y22">
        <f t="shared" si="8"/>
        <v>298.10000000000002</v>
      </c>
      <c r="Z22">
        <f t="shared" si="9"/>
        <v>6.02</v>
      </c>
      <c r="AA22">
        <f t="shared" si="10"/>
        <v>1168.7</v>
      </c>
      <c r="AB22">
        <f t="shared" si="11"/>
        <v>1058</v>
      </c>
      <c r="AC22">
        <f t="shared" si="12"/>
        <v>437.3</v>
      </c>
      <c r="AD22">
        <f t="shared" si="13"/>
        <v>3.39</v>
      </c>
      <c r="AE22">
        <f t="shared" si="14"/>
        <v>1256.0999999999999</v>
      </c>
      <c r="AF22">
        <f t="shared" si="15"/>
        <v>1112</v>
      </c>
      <c r="AG22">
        <f t="shared" si="16"/>
        <v>798.1</v>
      </c>
      <c r="AH22">
        <f t="shared" si="17"/>
        <v>2.2000000000000002</v>
      </c>
      <c r="AI22">
        <f t="shared" si="18"/>
        <v>1406.8</v>
      </c>
      <c r="AJ22">
        <f t="shared" si="19"/>
        <v>1221</v>
      </c>
      <c r="AK22">
        <f t="shared" si="20"/>
        <v>2128.9</v>
      </c>
      <c r="AL22">
        <f t="shared" si="21"/>
        <v>1.1399999999999999</v>
      </c>
      <c r="AN22" t="str">
        <f t="shared" si="22"/>
        <v>1097.5</v>
      </c>
      <c r="AO22" t="str">
        <f t="shared" si="23"/>
        <v>999</v>
      </c>
      <c r="AP22" t="str">
        <f t="shared" si="24"/>
        <v>298.1</v>
      </c>
      <c r="AQ22" t="str">
        <f t="shared" si="25"/>
        <v>6.02</v>
      </c>
      <c r="AR22" t="str">
        <f t="shared" si="26"/>
        <v>1168.7</v>
      </c>
      <c r="AS22" t="str">
        <f t="shared" si="27"/>
        <v>1058</v>
      </c>
      <c r="AT22" t="str">
        <f t="shared" si="28"/>
        <v>437.3</v>
      </c>
      <c r="AU22" t="str">
        <f t="shared" si="29"/>
        <v>3.39</v>
      </c>
      <c r="AV22" t="str">
        <f t="shared" si="30"/>
        <v>1256.1</v>
      </c>
      <c r="AW22" t="str">
        <f t="shared" si="31"/>
        <v>1112</v>
      </c>
      <c r="AX22" t="str">
        <f t="shared" si="32"/>
        <v>798.1</v>
      </c>
      <c r="AY22" t="str">
        <f t="shared" si="33"/>
        <v>2.2</v>
      </c>
      <c r="AZ22" t="str">
        <f t="shared" si="34"/>
        <v>1406.8</v>
      </c>
      <c r="BA22" t="str">
        <f t="shared" si="35"/>
        <v>1221</v>
      </c>
      <c r="BB22" t="str">
        <f t="shared" si="36"/>
        <v>2128.9</v>
      </c>
      <c r="BC22" t="str">
        <f t="shared" si="37"/>
        <v>1.14</v>
      </c>
    </row>
    <row r="23" spans="2:55" x14ac:dyDescent="0.3">
      <c r="B23" t="s">
        <v>34</v>
      </c>
      <c r="C23" s="1">
        <v>4</v>
      </c>
      <c r="D23" s="1">
        <v>246</v>
      </c>
      <c r="E23">
        <f t="shared" si="1"/>
        <v>984</v>
      </c>
      <c r="F23">
        <v>1112.6752413464201</v>
      </c>
      <c r="G23">
        <v>997</v>
      </c>
      <c r="H23">
        <v>149.29599999999999</v>
      </c>
      <c r="I23">
        <f t="shared" si="2"/>
        <v>9.404491166375617E-2</v>
      </c>
      <c r="J23">
        <v>1193.8902287257899</v>
      </c>
      <c r="K23">
        <v>1070</v>
      </c>
      <c r="L23">
        <v>214.44800000000001</v>
      </c>
      <c r="M23">
        <f t="shared" si="3"/>
        <v>5.0361881595849568E-2</v>
      </c>
      <c r="N23">
        <v>1288.3064358950601</v>
      </c>
      <c r="O23">
        <v>1134</v>
      </c>
      <c r="P23">
        <v>438.20699999999999</v>
      </c>
      <c r="Q23">
        <f t="shared" si="4"/>
        <v>3.1363096726638229E-2</v>
      </c>
      <c r="R23">
        <v>1449.20034942951</v>
      </c>
      <c r="S23">
        <v>1255</v>
      </c>
      <c r="T23">
        <v>1503.491</v>
      </c>
      <c r="U23">
        <f t="shared" si="5"/>
        <v>1.5788646295082111E-2</v>
      </c>
      <c r="W23">
        <f t="shared" si="6"/>
        <v>1112.7</v>
      </c>
      <c r="X23">
        <f t="shared" si="7"/>
        <v>997</v>
      </c>
      <c r="Y23">
        <f t="shared" si="8"/>
        <v>149.30000000000001</v>
      </c>
      <c r="Z23">
        <f t="shared" si="9"/>
        <v>9.4</v>
      </c>
      <c r="AA23">
        <f t="shared" si="10"/>
        <v>1193.9000000000001</v>
      </c>
      <c r="AB23">
        <f t="shared" si="11"/>
        <v>1070</v>
      </c>
      <c r="AC23">
        <f t="shared" si="12"/>
        <v>214.4</v>
      </c>
      <c r="AD23">
        <f t="shared" si="13"/>
        <v>5.04</v>
      </c>
      <c r="AE23">
        <f t="shared" si="14"/>
        <v>1288.3</v>
      </c>
      <c r="AF23">
        <f t="shared" si="15"/>
        <v>1134</v>
      </c>
      <c r="AG23">
        <f t="shared" si="16"/>
        <v>438.2</v>
      </c>
      <c r="AH23">
        <f t="shared" si="17"/>
        <v>3.14</v>
      </c>
      <c r="AI23">
        <f t="shared" si="18"/>
        <v>1449.2</v>
      </c>
      <c r="AJ23">
        <f t="shared" si="19"/>
        <v>1255</v>
      </c>
      <c r="AK23">
        <f t="shared" si="20"/>
        <v>1503.5</v>
      </c>
      <c r="AL23">
        <f t="shared" si="21"/>
        <v>1.58</v>
      </c>
      <c r="AN23" t="str">
        <f t="shared" si="22"/>
        <v>1112.7</v>
      </c>
      <c r="AO23" t="str">
        <f t="shared" si="23"/>
        <v>997</v>
      </c>
      <c r="AP23" t="str">
        <f t="shared" si="24"/>
        <v>149.3</v>
      </c>
      <c r="AQ23" t="str">
        <f t="shared" si="25"/>
        <v>9.4</v>
      </c>
      <c r="AR23" t="str">
        <f t="shared" si="26"/>
        <v>1193.9</v>
      </c>
      <c r="AS23" t="str">
        <f t="shared" si="27"/>
        <v>1070</v>
      </c>
      <c r="AT23" t="str">
        <f t="shared" si="28"/>
        <v>214.4</v>
      </c>
      <c r="AU23" t="str">
        <f t="shared" si="29"/>
        <v>5.04</v>
      </c>
      <c r="AV23" t="str">
        <f t="shared" si="30"/>
        <v>1288.3</v>
      </c>
      <c r="AW23" t="str">
        <f t="shared" si="31"/>
        <v>1134</v>
      </c>
      <c r="AX23" t="str">
        <f t="shared" si="32"/>
        <v>438.2</v>
      </c>
      <c r="AY23" t="str">
        <f t="shared" si="33"/>
        <v>3.14</v>
      </c>
      <c r="AZ23" t="str">
        <f t="shared" si="34"/>
        <v>1449.2</v>
      </c>
      <c r="BA23" t="str">
        <f t="shared" si="35"/>
        <v>1255</v>
      </c>
      <c r="BB23" t="str">
        <f t="shared" si="36"/>
        <v>1503.5</v>
      </c>
      <c r="BC23" t="str">
        <f t="shared" si="37"/>
        <v>1.58</v>
      </c>
    </row>
    <row r="24" spans="2:55" x14ac:dyDescent="0.3">
      <c r="B24" t="s">
        <v>34</v>
      </c>
      <c r="C24" s="1">
        <v>5</v>
      </c>
      <c r="D24" s="1">
        <v>197</v>
      </c>
      <c r="E24">
        <f t="shared" si="1"/>
        <v>985</v>
      </c>
      <c r="F24">
        <v>1113.4670541585399</v>
      </c>
      <c r="G24">
        <v>996</v>
      </c>
      <c r="H24">
        <v>98.463999999999999</v>
      </c>
      <c r="I24">
        <f t="shared" si="2"/>
        <v>0.11925589254674102</v>
      </c>
      <c r="J24">
        <v>1196.2078546329501</v>
      </c>
      <c r="K24">
        <v>1070</v>
      </c>
      <c r="L24">
        <v>115.879</v>
      </c>
      <c r="M24">
        <f t="shared" si="3"/>
        <v>6.4064900828908686E-2</v>
      </c>
      <c r="N24">
        <v>1291.4224512014</v>
      </c>
      <c r="O24">
        <v>1137</v>
      </c>
      <c r="P24">
        <v>192.197</v>
      </c>
      <c r="Q24">
        <f t="shared" si="4"/>
        <v>3.9193515533350258E-2</v>
      </c>
      <c r="R24">
        <v>1453.7748180368999</v>
      </c>
      <c r="S24">
        <v>1255</v>
      </c>
      <c r="T24">
        <v>629.80999999999995</v>
      </c>
      <c r="U24">
        <f t="shared" si="5"/>
        <v>2.01801845722741E-2</v>
      </c>
      <c r="W24">
        <f t="shared" si="6"/>
        <v>1113.5</v>
      </c>
      <c r="X24">
        <f t="shared" si="7"/>
        <v>996</v>
      </c>
      <c r="Y24">
        <f t="shared" si="8"/>
        <v>98.5</v>
      </c>
      <c r="Z24">
        <f t="shared" si="9"/>
        <v>11.93</v>
      </c>
      <c r="AA24">
        <f t="shared" si="10"/>
        <v>1196.2</v>
      </c>
      <c r="AB24">
        <f t="shared" si="11"/>
        <v>1070</v>
      </c>
      <c r="AC24">
        <f t="shared" si="12"/>
        <v>115.9</v>
      </c>
      <c r="AD24">
        <f t="shared" si="13"/>
        <v>6.41</v>
      </c>
      <c r="AE24">
        <f t="shared" si="14"/>
        <v>1291.4000000000001</v>
      </c>
      <c r="AF24">
        <f t="shared" si="15"/>
        <v>1137</v>
      </c>
      <c r="AG24">
        <f t="shared" si="16"/>
        <v>192.2</v>
      </c>
      <c r="AH24">
        <f t="shared" si="17"/>
        <v>3.92</v>
      </c>
      <c r="AI24">
        <f t="shared" si="18"/>
        <v>1453.8</v>
      </c>
      <c r="AJ24">
        <f t="shared" si="19"/>
        <v>1255</v>
      </c>
      <c r="AK24">
        <f t="shared" si="20"/>
        <v>629.79999999999995</v>
      </c>
      <c r="AL24">
        <f t="shared" si="21"/>
        <v>2.02</v>
      </c>
      <c r="AN24" t="str">
        <f t="shared" si="22"/>
        <v>1113.5</v>
      </c>
      <c r="AO24" t="str">
        <f t="shared" si="23"/>
        <v>996</v>
      </c>
      <c r="AP24" t="str">
        <f t="shared" si="24"/>
        <v>98.5</v>
      </c>
      <c r="AQ24" t="str">
        <f t="shared" si="25"/>
        <v>11.93</v>
      </c>
      <c r="AR24" t="str">
        <f t="shared" si="26"/>
        <v>1196.2</v>
      </c>
      <c r="AS24" t="str">
        <f t="shared" si="27"/>
        <v>1070</v>
      </c>
      <c r="AT24" t="str">
        <f t="shared" si="28"/>
        <v>115.9</v>
      </c>
      <c r="AU24" t="str">
        <f t="shared" si="29"/>
        <v>6.41</v>
      </c>
      <c r="AV24" t="str">
        <f t="shared" si="30"/>
        <v>1291.4</v>
      </c>
      <c r="AW24" t="str">
        <f t="shared" si="31"/>
        <v>1137</v>
      </c>
      <c r="AX24" t="str">
        <f t="shared" si="32"/>
        <v>192.2</v>
      </c>
      <c r="AY24" t="str">
        <f t="shared" si="33"/>
        <v>3.92</v>
      </c>
      <c r="AZ24" t="str">
        <f t="shared" si="34"/>
        <v>1453.8</v>
      </c>
      <c r="BA24" t="str">
        <f t="shared" si="35"/>
        <v>1255</v>
      </c>
      <c r="BB24" t="str">
        <f t="shared" si="36"/>
        <v>629.8</v>
      </c>
      <c r="BC24" t="str">
        <f t="shared" si="37"/>
        <v>2.02</v>
      </c>
    </row>
    <row r="25" spans="2:55" x14ac:dyDescent="0.3">
      <c r="B25" t="s">
        <v>34</v>
      </c>
      <c r="C25" s="1">
        <v>6</v>
      </c>
      <c r="D25" s="1">
        <v>164</v>
      </c>
      <c r="E25">
        <f t="shared" si="1"/>
        <v>984</v>
      </c>
      <c r="F25">
        <v>1127.1397179964499</v>
      </c>
      <c r="G25">
        <v>999</v>
      </c>
      <c r="H25">
        <v>39.832000000000001</v>
      </c>
      <c r="I25">
        <f t="shared" si="2"/>
        <v>0.15626794877615843</v>
      </c>
      <c r="J25">
        <v>1216.59710517137</v>
      </c>
      <c r="K25">
        <v>1077</v>
      </c>
      <c r="L25">
        <v>48.494999999999997</v>
      </c>
      <c r="M25">
        <f t="shared" si="3"/>
        <v>8.512018608010366E-2</v>
      </c>
      <c r="N25">
        <v>1326.6519697614699</v>
      </c>
      <c r="O25">
        <v>1142</v>
      </c>
      <c r="P25">
        <v>63.911999999999999</v>
      </c>
      <c r="Q25">
        <f t="shared" si="4"/>
        <v>5.6296332244350586E-2</v>
      </c>
      <c r="R25">
        <v>1521.86036595615</v>
      </c>
      <c r="S25">
        <v>1279</v>
      </c>
      <c r="T25">
        <v>216.43199999999999</v>
      </c>
      <c r="U25">
        <f t="shared" si="5"/>
        <v>2.9617117799530482E-2</v>
      </c>
      <c r="W25">
        <f t="shared" si="6"/>
        <v>1127.0999999999999</v>
      </c>
      <c r="X25">
        <f t="shared" si="7"/>
        <v>999</v>
      </c>
      <c r="Y25">
        <f t="shared" si="8"/>
        <v>39.799999999999997</v>
      </c>
      <c r="Z25">
        <f t="shared" si="9"/>
        <v>15.63</v>
      </c>
      <c r="AA25">
        <f t="shared" si="10"/>
        <v>1216.5999999999999</v>
      </c>
      <c r="AB25">
        <f t="shared" si="11"/>
        <v>1077</v>
      </c>
      <c r="AC25">
        <f t="shared" si="12"/>
        <v>48.5</v>
      </c>
      <c r="AD25">
        <f t="shared" si="13"/>
        <v>8.51</v>
      </c>
      <c r="AE25">
        <f t="shared" si="14"/>
        <v>1326.7</v>
      </c>
      <c r="AF25">
        <f t="shared" si="15"/>
        <v>1142</v>
      </c>
      <c r="AG25">
        <f t="shared" si="16"/>
        <v>63.9</v>
      </c>
      <c r="AH25">
        <f t="shared" si="17"/>
        <v>5.63</v>
      </c>
      <c r="AI25">
        <f t="shared" si="18"/>
        <v>1521.9</v>
      </c>
      <c r="AJ25">
        <f t="shared" si="19"/>
        <v>1279</v>
      </c>
      <c r="AK25">
        <f t="shared" si="20"/>
        <v>216.4</v>
      </c>
      <c r="AL25">
        <f t="shared" si="21"/>
        <v>2.96</v>
      </c>
      <c r="AN25" t="str">
        <f t="shared" si="22"/>
        <v>1127.1</v>
      </c>
      <c r="AO25" t="str">
        <f t="shared" si="23"/>
        <v>999</v>
      </c>
      <c r="AP25" t="str">
        <f t="shared" si="24"/>
        <v>39.8</v>
      </c>
      <c r="AQ25" t="str">
        <f t="shared" si="25"/>
        <v>15.63</v>
      </c>
      <c r="AR25" t="str">
        <f t="shared" si="26"/>
        <v>1216.6</v>
      </c>
      <c r="AS25" t="str">
        <f t="shared" si="27"/>
        <v>1077</v>
      </c>
      <c r="AT25" t="str">
        <f t="shared" si="28"/>
        <v>48.5</v>
      </c>
      <c r="AU25" t="str">
        <f t="shared" si="29"/>
        <v>8.51</v>
      </c>
      <c r="AV25" t="str">
        <f t="shared" si="30"/>
        <v>1326.7</v>
      </c>
      <c r="AW25" t="str">
        <f t="shared" si="31"/>
        <v>1142</v>
      </c>
      <c r="AX25" t="str">
        <f t="shared" si="32"/>
        <v>63.9</v>
      </c>
      <c r="AY25" t="str">
        <f t="shared" si="33"/>
        <v>5.63</v>
      </c>
      <c r="AZ25" t="str">
        <f t="shared" si="34"/>
        <v>1521.9</v>
      </c>
      <c r="BA25" t="str">
        <f t="shared" si="35"/>
        <v>1279</v>
      </c>
      <c r="BB25" t="str">
        <f t="shared" si="36"/>
        <v>216.4</v>
      </c>
      <c r="BC25" t="str">
        <f t="shared" si="37"/>
        <v>2.96</v>
      </c>
    </row>
    <row r="26" spans="2:55" x14ac:dyDescent="0.3">
      <c r="B26" t="s">
        <v>34</v>
      </c>
      <c r="C26" s="1">
        <v>7</v>
      </c>
      <c r="D26" s="1">
        <v>141</v>
      </c>
      <c r="E26">
        <f t="shared" si="1"/>
        <v>987</v>
      </c>
      <c r="F26">
        <v>1141.00308919388</v>
      </c>
      <c r="G26">
        <v>1014</v>
      </c>
      <c r="H26">
        <v>26.675000000000001</v>
      </c>
      <c r="I26">
        <f t="shared" si="2"/>
        <v>0.18014622580692197</v>
      </c>
      <c r="J26">
        <v>1235.3058907031</v>
      </c>
      <c r="K26">
        <v>1090</v>
      </c>
      <c r="L26">
        <v>34.197000000000003</v>
      </c>
      <c r="M26">
        <f t="shared" si="3"/>
        <v>0.10305382319368792</v>
      </c>
      <c r="N26">
        <v>1346.2527877565899</v>
      </c>
      <c r="O26">
        <v>1167</v>
      </c>
      <c r="P26">
        <v>48.03</v>
      </c>
      <c r="Q26">
        <f t="shared" si="4"/>
        <v>6.3564818353400665E-2</v>
      </c>
      <c r="R26">
        <v>1541.7548715660701</v>
      </c>
      <c r="S26">
        <v>1314</v>
      </c>
      <c r="T26">
        <v>142.67500000000001</v>
      </c>
      <c r="U26">
        <f t="shared" si="5"/>
        <v>3.2305655541286532E-2</v>
      </c>
      <c r="W26">
        <f t="shared" si="6"/>
        <v>1141</v>
      </c>
      <c r="X26">
        <f t="shared" si="7"/>
        <v>1014</v>
      </c>
      <c r="Y26">
        <f t="shared" si="8"/>
        <v>26.7</v>
      </c>
      <c r="Z26">
        <f t="shared" si="9"/>
        <v>18.010000000000002</v>
      </c>
      <c r="AA26">
        <f t="shared" si="10"/>
        <v>1235.3</v>
      </c>
      <c r="AB26">
        <f t="shared" si="11"/>
        <v>1090</v>
      </c>
      <c r="AC26">
        <f t="shared" si="12"/>
        <v>34.200000000000003</v>
      </c>
      <c r="AD26">
        <f t="shared" si="13"/>
        <v>10.31</v>
      </c>
      <c r="AE26">
        <f t="shared" si="14"/>
        <v>1346.3</v>
      </c>
      <c r="AF26">
        <f t="shared" si="15"/>
        <v>1167</v>
      </c>
      <c r="AG26">
        <f t="shared" si="16"/>
        <v>48</v>
      </c>
      <c r="AH26">
        <f t="shared" si="17"/>
        <v>6.36</v>
      </c>
      <c r="AI26">
        <f t="shared" si="18"/>
        <v>1541.8</v>
      </c>
      <c r="AJ26">
        <f t="shared" si="19"/>
        <v>1314</v>
      </c>
      <c r="AK26">
        <f t="shared" si="20"/>
        <v>142.69999999999999</v>
      </c>
      <c r="AL26">
        <f t="shared" si="21"/>
        <v>3.23</v>
      </c>
      <c r="AN26" t="str">
        <f t="shared" si="22"/>
        <v>1141</v>
      </c>
      <c r="AO26" t="str">
        <f t="shared" si="23"/>
        <v>1014</v>
      </c>
      <c r="AP26" t="str">
        <f t="shared" si="24"/>
        <v>26.7</v>
      </c>
      <c r="AQ26" t="str">
        <f t="shared" si="25"/>
        <v>18.01</v>
      </c>
      <c r="AR26" t="str">
        <f t="shared" si="26"/>
        <v>1235.3</v>
      </c>
      <c r="AS26" t="str">
        <f t="shared" si="27"/>
        <v>1090</v>
      </c>
      <c r="AT26" t="str">
        <f t="shared" si="28"/>
        <v>34.2</v>
      </c>
      <c r="AU26" t="str">
        <f t="shared" si="29"/>
        <v>10.31</v>
      </c>
      <c r="AV26" t="str">
        <f t="shared" si="30"/>
        <v>1346.3</v>
      </c>
      <c r="AW26" t="str">
        <f t="shared" si="31"/>
        <v>1167</v>
      </c>
      <c r="AX26" t="str">
        <f t="shared" si="32"/>
        <v>48</v>
      </c>
      <c r="AY26" t="str">
        <f t="shared" si="33"/>
        <v>6.36</v>
      </c>
      <c r="AZ26" t="str">
        <f t="shared" si="34"/>
        <v>1541.8</v>
      </c>
      <c r="BA26" t="str">
        <f t="shared" si="35"/>
        <v>1314</v>
      </c>
      <c r="BB26" t="str">
        <f t="shared" si="36"/>
        <v>142.7</v>
      </c>
      <c r="BC26" t="str">
        <f t="shared" si="37"/>
        <v>3.23</v>
      </c>
    </row>
    <row r="27" spans="2:55" x14ac:dyDescent="0.3">
      <c r="B27" t="s">
        <v>34</v>
      </c>
      <c r="C27" s="1">
        <v>8</v>
      </c>
      <c r="D27" s="1">
        <v>123</v>
      </c>
      <c r="E27">
        <f t="shared" si="1"/>
        <v>984</v>
      </c>
      <c r="F27">
        <v>1177.2191439493799</v>
      </c>
      <c r="G27">
        <v>1027</v>
      </c>
      <c r="H27">
        <v>3.39</v>
      </c>
      <c r="I27">
        <f t="shared" si="2"/>
        <v>0.24425877064939827</v>
      </c>
      <c r="J27">
        <v>1289.5970733941599</v>
      </c>
      <c r="K27">
        <v>1125</v>
      </c>
      <c r="L27">
        <v>3.9159999999999999</v>
      </c>
      <c r="M27">
        <f t="shared" si="3"/>
        <v>0.13381875885704059</v>
      </c>
      <c r="N27">
        <v>1430.94392388489</v>
      </c>
      <c r="O27">
        <v>1195</v>
      </c>
      <c r="P27">
        <v>4.4000000000000004</v>
      </c>
      <c r="Q27">
        <f t="shared" si="4"/>
        <v>9.5912164180849566E-2</v>
      </c>
      <c r="R27">
        <v>1681.46000671345</v>
      </c>
      <c r="S27">
        <v>1362</v>
      </c>
      <c r="T27">
        <v>8.3970000000000002</v>
      </c>
      <c r="U27">
        <f t="shared" si="5"/>
        <v>5.1944716538772355E-2</v>
      </c>
      <c r="W27">
        <f t="shared" si="6"/>
        <v>1177.2</v>
      </c>
      <c r="X27">
        <f t="shared" si="7"/>
        <v>1027</v>
      </c>
      <c r="Y27">
        <f t="shared" si="8"/>
        <v>3.4</v>
      </c>
      <c r="Z27">
        <f t="shared" si="9"/>
        <v>24.43</v>
      </c>
      <c r="AA27">
        <f t="shared" si="10"/>
        <v>1289.5999999999999</v>
      </c>
      <c r="AB27">
        <f t="shared" si="11"/>
        <v>1125</v>
      </c>
      <c r="AC27">
        <f t="shared" si="12"/>
        <v>3.9</v>
      </c>
      <c r="AD27">
        <f t="shared" si="13"/>
        <v>13.38</v>
      </c>
      <c r="AE27">
        <f t="shared" si="14"/>
        <v>1430.9</v>
      </c>
      <c r="AF27">
        <f t="shared" si="15"/>
        <v>1195</v>
      </c>
      <c r="AG27">
        <f t="shared" si="16"/>
        <v>4.4000000000000004</v>
      </c>
      <c r="AH27">
        <f t="shared" si="17"/>
        <v>9.59</v>
      </c>
      <c r="AI27">
        <f t="shared" si="18"/>
        <v>1681.5</v>
      </c>
      <c r="AJ27">
        <f t="shared" si="19"/>
        <v>1362</v>
      </c>
      <c r="AK27">
        <f t="shared" si="20"/>
        <v>8.4</v>
      </c>
      <c r="AL27">
        <f t="shared" si="21"/>
        <v>5.19</v>
      </c>
      <c r="AN27" t="str">
        <f t="shared" si="22"/>
        <v>1177.2</v>
      </c>
      <c r="AO27" t="str">
        <f t="shared" si="23"/>
        <v>1027</v>
      </c>
      <c r="AP27" t="str">
        <f t="shared" si="24"/>
        <v>3.4</v>
      </c>
      <c r="AQ27" t="str">
        <f t="shared" si="25"/>
        <v>24.43</v>
      </c>
      <c r="AR27" t="str">
        <f t="shared" si="26"/>
        <v>1289.6</v>
      </c>
      <c r="AS27" t="str">
        <f t="shared" si="27"/>
        <v>1125</v>
      </c>
      <c r="AT27" t="str">
        <f t="shared" si="28"/>
        <v>3.9</v>
      </c>
      <c r="AU27" t="str">
        <f t="shared" si="29"/>
        <v>13.38</v>
      </c>
      <c r="AV27" t="str">
        <f t="shared" si="30"/>
        <v>1430.9</v>
      </c>
      <c r="AW27" t="str">
        <f t="shared" si="31"/>
        <v>1195</v>
      </c>
      <c r="AX27" t="str">
        <f t="shared" si="32"/>
        <v>4.4</v>
      </c>
      <c r="AY27" t="str">
        <f t="shared" si="33"/>
        <v>9.59</v>
      </c>
      <c r="AZ27" t="str">
        <f t="shared" si="34"/>
        <v>1681.5</v>
      </c>
      <c r="BA27" t="str">
        <f t="shared" si="35"/>
        <v>1362</v>
      </c>
      <c r="BB27" t="str">
        <f t="shared" si="36"/>
        <v>8.4</v>
      </c>
      <c r="BC27" t="str">
        <f t="shared" si="37"/>
        <v>5.19</v>
      </c>
    </row>
    <row r="28" spans="2:55" x14ac:dyDescent="0.3">
      <c r="B28" t="s">
        <v>35</v>
      </c>
      <c r="C28" s="1">
        <v>8</v>
      </c>
      <c r="D28" s="1">
        <v>1743</v>
      </c>
      <c r="E28">
        <f t="shared" si="1"/>
        <v>13944</v>
      </c>
      <c r="F28">
        <v>14884.4713477447</v>
      </c>
      <c r="G28">
        <v>14101</v>
      </c>
      <c r="H28">
        <v>2.7E-2</v>
      </c>
      <c r="I28">
        <f t="shared" si="2"/>
        <v>8.9899179316660971E-2</v>
      </c>
      <c r="J28">
        <v>15482.908744623601</v>
      </c>
      <c r="K28">
        <v>14568</v>
      </c>
      <c r="L28">
        <v>0.71</v>
      </c>
      <c r="M28">
        <f t="shared" si="3"/>
        <v>5.2490461538932921E-2</v>
      </c>
      <c r="N28">
        <v>16172.2302160991</v>
      </c>
      <c r="O28">
        <v>15171</v>
      </c>
      <c r="P28">
        <v>6.5270000000000001</v>
      </c>
      <c r="Q28">
        <f t="shared" si="4"/>
        <v>2.8721463456658068E-2</v>
      </c>
      <c r="R28">
        <v>17138.9263394603</v>
      </c>
      <c r="S28">
        <v>16089</v>
      </c>
      <c r="T28">
        <v>34.741999999999997</v>
      </c>
      <c r="U28">
        <f t="shared" si="5"/>
        <v>1.2047347555482505E-2</v>
      </c>
      <c r="W28">
        <f t="shared" si="6"/>
        <v>14884.5</v>
      </c>
      <c r="X28">
        <f t="shared" si="7"/>
        <v>14101</v>
      </c>
      <c r="Y28">
        <f t="shared" si="8"/>
        <v>2.7E-2</v>
      </c>
      <c r="Z28">
        <f t="shared" si="9"/>
        <v>8.99</v>
      </c>
      <c r="AA28">
        <f t="shared" si="10"/>
        <v>15482.9</v>
      </c>
      <c r="AB28">
        <f t="shared" si="11"/>
        <v>14568</v>
      </c>
      <c r="AC28">
        <f t="shared" si="12"/>
        <v>0.7</v>
      </c>
      <c r="AD28">
        <f t="shared" si="13"/>
        <v>5.25</v>
      </c>
      <c r="AE28">
        <f t="shared" si="14"/>
        <v>16172.2</v>
      </c>
      <c r="AF28">
        <f t="shared" si="15"/>
        <v>15171</v>
      </c>
      <c r="AG28">
        <f t="shared" si="16"/>
        <v>6.5</v>
      </c>
      <c r="AH28">
        <f t="shared" si="17"/>
        <v>2.87</v>
      </c>
      <c r="AI28">
        <f t="shared" si="18"/>
        <v>17138.900000000001</v>
      </c>
      <c r="AJ28">
        <f t="shared" si="19"/>
        <v>16089</v>
      </c>
      <c r="AK28">
        <f t="shared" si="20"/>
        <v>34.700000000000003</v>
      </c>
      <c r="AL28">
        <f t="shared" si="21"/>
        <v>1.2</v>
      </c>
      <c r="AN28" t="str">
        <f t="shared" si="22"/>
        <v>14884.5</v>
      </c>
      <c r="AO28" t="str">
        <f t="shared" si="23"/>
        <v>14101</v>
      </c>
      <c r="AP28" t="str">
        <f t="shared" si="24"/>
        <v>0.027</v>
      </c>
      <c r="AQ28" t="str">
        <f t="shared" si="25"/>
        <v>8.99</v>
      </c>
      <c r="AR28" t="str">
        <f t="shared" si="26"/>
        <v>15482.9</v>
      </c>
      <c r="AS28" t="str">
        <f t="shared" si="27"/>
        <v>14568</v>
      </c>
      <c r="AT28" t="str">
        <f t="shared" si="28"/>
        <v>0.7</v>
      </c>
      <c r="AU28" t="str">
        <f t="shared" si="29"/>
        <v>5.25</v>
      </c>
      <c r="AV28" t="str">
        <f t="shared" si="30"/>
        <v>16172.2</v>
      </c>
      <c r="AW28" t="str">
        <f t="shared" si="31"/>
        <v>15171</v>
      </c>
      <c r="AX28" t="str">
        <f t="shared" si="32"/>
        <v>6.5</v>
      </c>
      <c r="AY28" t="str">
        <f t="shared" si="33"/>
        <v>2.87</v>
      </c>
      <c r="AZ28" t="str">
        <f t="shared" si="34"/>
        <v>17138.9</v>
      </c>
      <c r="BA28" t="str">
        <f t="shared" si="35"/>
        <v>16089</v>
      </c>
      <c r="BB28" t="str">
        <f t="shared" si="36"/>
        <v>34.7</v>
      </c>
      <c r="BC28" t="str">
        <f t="shared" si="37"/>
        <v>1.2</v>
      </c>
    </row>
    <row r="29" spans="2:55" x14ac:dyDescent="0.3">
      <c r="B29" t="s">
        <v>35</v>
      </c>
      <c r="C29" s="1">
        <v>9</v>
      </c>
      <c r="D29" s="1">
        <v>1595</v>
      </c>
      <c r="E29">
        <f t="shared" si="1"/>
        <v>14355</v>
      </c>
      <c r="F29">
        <v>15010.1680131022</v>
      </c>
      <c r="G29">
        <v>14438</v>
      </c>
      <c r="H29">
        <v>4.1000000000000002E-2</v>
      </c>
      <c r="I29">
        <f t="shared" si="2"/>
        <v>7.1745205404664614E-2</v>
      </c>
      <c r="J29">
        <v>15413.8476264981</v>
      </c>
      <c r="K29">
        <v>14813</v>
      </c>
      <c r="L29">
        <v>0.44700000000000001</v>
      </c>
      <c r="M29">
        <f t="shared" si="3"/>
        <v>3.7670697586087779E-2</v>
      </c>
      <c r="N29">
        <v>15835.1531906909</v>
      </c>
      <c r="O29">
        <v>15265</v>
      </c>
      <c r="P29">
        <v>2.4780000000000002</v>
      </c>
      <c r="Q29">
        <f t="shared" si="4"/>
        <v>1.7873140774009418E-2</v>
      </c>
      <c r="R29">
        <v>16377.0978130484</v>
      </c>
      <c r="S29">
        <v>15839</v>
      </c>
      <c r="T29">
        <v>14.519</v>
      </c>
      <c r="U29">
        <f t="shared" si="5"/>
        <v>6.7473080006068961E-3</v>
      </c>
      <c r="W29">
        <f t="shared" si="6"/>
        <v>15010.2</v>
      </c>
      <c r="X29">
        <f t="shared" si="7"/>
        <v>14438</v>
      </c>
      <c r="Y29">
        <f t="shared" si="8"/>
        <v>4.1000000000000002E-2</v>
      </c>
      <c r="Z29">
        <f t="shared" si="9"/>
        <v>7.17</v>
      </c>
      <c r="AA29">
        <f t="shared" si="10"/>
        <v>15413.8</v>
      </c>
      <c r="AB29">
        <f t="shared" si="11"/>
        <v>14813</v>
      </c>
      <c r="AC29">
        <f t="shared" si="12"/>
        <v>0.4</v>
      </c>
      <c r="AD29">
        <f t="shared" si="13"/>
        <v>3.77</v>
      </c>
      <c r="AE29">
        <f t="shared" si="14"/>
        <v>15835.2</v>
      </c>
      <c r="AF29">
        <f t="shared" si="15"/>
        <v>15265</v>
      </c>
      <c r="AG29">
        <f t="shared" si="16"/>
        <v>2.5</v>
      </c>
      <c r="AH29">
        <f t="shared" si="17"/>
        <v>1.79</v>
      </c>
      <c r="AI29">
        <f t="shared" si="18"/>
        <v>16377.1</v>
      </c>
      <c r="AJ29">
        <f t="shared" si="19"/>
        <v>15839</v>
      </c>
      <c r="AK29">
        <f t="shared" si="20"/>
        <v>14.5</v>
      </c>
      <c r="AL29">
        <f t="shared" si="21"/>
        <v>0.67</v>
      </c>
      <c r="AN29" t="str">
        <f t="shared" si="22"/>
        <v>15010.2</v>
      </c>
      <c r="AO29" t="str">
        <f t="shared" si="23"/>
        <v>14438</v>
      </c>
      <c r="AP29" t="str">
        <f t="shared" si="24"/>
        <v>0.041</v>
      </c>
      <c r="AQ29" t="str">
        <f t="shared" si="25"/>
        <v>7.17</v>
      </c>
      <c r="AR29" t="str">
        <f t="shared" si="26"/>
        <v>15413.8</v>
      </c>
      <c r="AS29" t="str">
        <f t="shared" si="27"/>
        <v>14813</v>
      </c>
      <c r="AT29" t="str">
        <f t="shared" si="28"/>
        <v>0.4</v>
      </c>
      <c r="AU29" t="str">
        <f t="shared" si="29"/>
        <v>3.77</v>
      </c>
      <c r="AV29" t="str">
        <f t="shared" si="30"/>
        <v>15835.2</v>
      </c>
      <c r="AW29" t="str">
        <f t="shared" si="31"/>
        <v>15265</v>
      </c>
      <c r="AX29" t="str">
        <f t="shared" si="32"/>
        <v>2.5</v>
      </c>
      <c r="AY29" t="str">
        <f t="shared" si="33"/>
        <v>1.79</v>
      </c>
      <c r="AZ29" t="str">
        <f t="shared" si="34"/>
        <v>16377.1</v>
      </c>
      <c r="BA29" t="str">
        <f t="shared" si="35"/>
        <v>15839</v>
      </c>
      <c r="BB29" t="str">
        <f t="shared" si="36"/>
        <v>14.5</v>
      </c>
      <c r="BC29" t="str">
        <f t="shared" si="37"/>
        <v>0.67</v>
      </c>
    </row>
    <row r="30" spans="2:55" x14ac:dyDescent="0.3">
      <c r="B30" t="s">
        <v>35</v>
      </c>
      <c r="C30" s="1">
        <v>10</v>
      </c>
      <c r="D30" s="1">
        <v>1464</v>
      </c>
      <c r="E30">
        <f t="shared" si="1"/>
        <v>14640</v>
      </c>
      <c r="F30">
        <v>15124.270864951999</v>
      </c>
      <c r="G30">
        <v>14675</v>
      </c>
      <c r="H30">
        <v>0.05</v>
      </c>
      <c r="I30">
        <f t="shared" si="2"/>
        <v>6.1375801222950693E-2</v>
      </c>
      <c r="J30">
        <v>15487.1946894742</v>
      </c>
      <c r="K30">
        <v>14955</v>
      </c>
      <c r="L30">
        <v>1.1279999999999999</v>
      </c>
      <c r="M30">
        <f t="shared" si="3"/>
        <v>3.6352096275560075E-2</v>
      </c>
      <c r="N30">
        <v>15876.5927492093</v>
      </c>
      <c r="O30">
        <v>15232</v>
      </c>
      <c r="P30">
        <v>10.127000000000001</v>
      </c>
      <c r="Q30">
        <f t="shared" si="4"/>
        <v>2.2014779686109962E-2</v>
      </c>
      <c r="R30">
        <v>16527.580453326998</v>
      </c>
      <c r="S30">
        <v>15860</v>
      </c>
      <c r="T30">
        <v>57.281999999999996</v>
      </c>
      <c r="U30">
        <f t="shared" si="5"/>
        <v>9.1199515481830383E-3</v>
      </c>
      <c r="W30">
        <f t="shared" si="6"/>
        <v>15124.3</v>
      </c>
      <c r="X30">
        <f t="shared" si="7"/>
        <v>14675</v>
      </c>
      <c r="Y30">
        <f t="shared" si="8"/>
        <v>0.05</v>
      </c>
      <c r="Z30">
        <f t="shared" si="9"/>
        <v>6.14</v>
      </c>
      <c r="AA30">
        <f t="shared" si="10"/>
        <v>15487.2</v>
      </c>
      <c r="AB30">
        <f t="shared" si="11"/>
        <v>14955</v>
      </c>
      <c r="AC30">
        <f t="shared" si="12"/>
        <v>1.1000000000000001</v>
      </c>
      <c r="AD30">
        <f t="shared" si="13"/>
        <v>3.64</v>
      </c>
      <c r="AE30">
        <f t="shared" si="14"/>
        <v>15876.6</v>
      </c>
      <c r="AF30">
        <f t="shared" si="15"/>
        <v>15232</v>
      </c>
      <c r="AG30">
        <f t="shared" si="16"/>
        <v>10.1</v>
      </c>
      <c r="AH30">
        <f t="shared" si="17"/>
        <v>2.2000000000000002</v>
      </c>
      <c r="AI30">
        <f t="shared" si="18"/>
        <v>16527.599999999999</v>
      </c>
      <c r="AJ30">
        <f t="shared" si="19"/>
        <v>15860</v>
      </c>
      <c r="AK30">
        <f t="shared" si="20"/>
        <v>57.3</v>
      </c>
      <c r="AL30">
        <f t="shared" si="21"/>
        <v>0.91</v>
      </c>
      <c r="AN30" t="str">
        <f t="shared" si="22"/>
        <v>15124.3</v>
      </c>
      <c r="AO30" t="str">
        <f t="shared" si="23"/>
        <v>14675</v>
      </c>
      <c r="AP30" t="str">
        <f t="shared" si="24"/>
        <v>0.05</v>
      </c>
      <c r="AQ30" t="str">
        <f t="shared" si="25"/>
        <v>6.14</v>
      </c>
      <c r="AR30" t="str">
        <f t="shared" si="26"/>
        <v>15487.2</v>
      </c>
      <c r="AS30" t="str">
        <f t="shared" si="27"/>
        <v>14955</v>
      </c>
      <c r="AT30" t="str">
        <f t="shared" si="28"/>
        <v>1.1</v>
      </c>
      <c r="AU30" t="str">
        <f t="shared" si="29"/>
        <v>3.64</v>
      </c>
      <c r="AV30" t="str">
        <f t="shared" si="30"/>
        <v>15876.6</v>
      </c>
      <c r="AW30" t="str">
        <f t="shared" si="31"/>
        <v>15232</v>
      </c>
      <c r="AX30" t="str">
        <f t="shared" si="32"/>
        <v>10.1</v>
      </c>
      <c r="AY30" t="str">
        <f t="shared" si="33"/>
        <v>2.2</v>
      </c>
      <c r="AZ30" t="str">
        <f t="shared" si="34"/>
        <v>16527.6</v>
      </c>
      <c r="BA30" t="str">
        <f t="shared" si="35"/>
        <v>15860</v>
      </c>
      <c r="BB30" t="str">
        <f t="shared" si="36"/>
        <v>57.3</v>
      </c>
      <c r="BC30" t="str">
        <f t="shared" si="37"/>
        <v>0.91</v>
      </c>
    </row>
    <row r="31" spans="2:55" x14ac:dyDescent="0.3">
      <c r="B31" t="s">
        <v>36</v>
      </c>
      <c r="C31" s="1">
        <v>3</v>
      </c>
      <c r="D31" s="1">
        <v>36</v>
      </c>
      <c r="E31">
        <f t="shared" si="1"/>
        <v>108</v>
      </c>
      <c r="F31">
        <v>112.39847727999999</v>
      </c>
      <c r="G31">
        <v>108</v>
      </c>
      <c r="H31">
        <v>0.01</v>
      </c>
      <c r="I31">
        <f t="shared" si="2"/>
        <v>2.4435984888888859E-2</v>
      </c>
      <c r="J31">
        <v>115.82454916487301</v>
      </c>
      <c r="K31">
        <v>111</v>
      </c>
      <c r="L31">
        <v>1.2E-2</v>
      </c>
      <c r="M31">
        <f t="shared" si="3"/>
        <v>1.3401525457980571E-2</v>
      </c>
      <c r="N31">
        <v>119.35938400936401</v>
      </c>
      <c r="O31">
        <v>115</v>
      </c>
      <c r="P31">
        <v>1.4E-2</v>
      </c>
      <c r="Q31">
        <f t="shared" si="4"/>
        <v>6.054700013005565E-3</v>
      </c>
      <c r="R31">
        <v>123.809355830385</v>
      </c>
      <c r="S31">
        <v>119</v>
      </c>
      <c r="T31">
        <v>1.7000000000000001E-2</v>
      </c>
      <c r="U31">
        <f t="shared" si="5"/>
        <v>2.6718643502138899E-3</v>
      </c>
      <c r="W31">
        <f t="shared" si="6"/>
        <v>112.4</v>
      </c>
      <c r="X31">
        <f t="shared" si="7"/>
        <v>108</v>
      </c>
      <c r="Y31">
        <f t="shared" si="8"/>
        <v>0.01</v>
      </c>
      <c r="Z31">
        <f t="shared" si="9"/>
        <v>2.44</v>
      </c>
      <c r="AA31">
        <f t="shared" si="10"/>
        <v>115.8</v>
      </c>
      <c r="AB31">
        <f t="shared" si="11"/>
        <v>111</v>
      </c>
      <c r="AC31">
        <f t="shared" si="12"/>
        <v>1.2E-2</v>
      </c>
      <c r="AD31">
        <f t="shared" si="13"/>
        <v>1.34</v>
      </c>
      <c r="AE31">
        <f t="shared" si="14"/>
        <v>119.4</v>
      </c>
      <c r="AF31">
        <f t="shared" si="15"/>
        <v>115</v>
      </c>
      <c r="AG31">
        <f t="shared" si="16"/>
        <v>1.4E-2</v>
      </c>
      <c r="AH31">
        <f t="shared" si="17"/>
        <v>0.61</v>
      </c>
      <c r="AI31">
        <f t="shared" si="18"/>
        <v>123.8</v>
      </c>
      <c r="AJ31">
        <f t="shared" si="19"/>
        <v>119</v>
      </c>
      <c r="AK31">
        <f t="shared" si="20"/>
        <v>1.7000000000000001E-2</v>
      </c>
      <c r="AL31">
        <f t="shared" si="21"/>
        <v>0.27</v>
      </c>
      <c r="AN31" t="str">
        <f t="shared" si="22"/>
        <v>112.4</v>
      </c>
      <c r="AO31" t="str">
        <f t="shared" si="23"/>
        <v>108</v>
      </c>
      <c r="AP31" t="str">
        <f t="shared" si="24"/>
        <v>0.01</v>
      </c>
      <c r="AQ31" t="str">
        <f t="shared" si="25"/>
        <v>2.44</v>
      </c>
      <c r="AR31" t="str">
        <f t="shared" si="26"/>
        <v>115.8</v>
      </c>
      <c r="AS31" t="str">
        <f t="shared" si="27"/>
        <v>111</v>
      </c>
      <c r="AT31" t="str">
        <f t="shared" si="28"/>
        <v>0.012</v>
      </c>
      <c r="AU31" t="str">
        <f t="shared" si="29"/>
        <v>1.34</v>
      </c>
      <c r="AV31" t="str">
        <f t="shared" si="30"/>
        <v>119.4</v>
      </c>
      <c r="AW31" t="str">
        <f t="shared" si="31"/>
        <v>115</v>
      </c>
      <c r="AX31" t="str">
        <f t="shared" si="32"/>
        <v>0.014</v>
      </c>
      <c r="AY31" t="str">
        <f t="shared" si="33"/>
        <v>0.61</v>
      </c>
      <c r="AZ31" t="str">
        <f t="shared" si="34"/>
        <v>123.8</v>
      </c>
      <c r="BA31" t="str">
        <f t="shared" si="35"/>
        <v>119</v>
      </c>
      <c r="BB31" t="str">
        <f t="shared" si="36"/>
        <v>0.017</v>
      </c>
      <c r="BC31" t="str">
        <f t="shared" si="37"/>
        <v>0.27</v>
      </c>
    </row>
    <row r="32" spans="2:55" x14ac:dyDescent="0.3">
      <c r="B32" t="s">
        <v>36</v>
      </c>
      <c r="C32" s="1">
        <v>4</v>
      </c>
      <c r="D32" s="1">
        <v>27</v>
      </c>
      <c r="E32">
        <f t="shared" si="1"/>
        <v>108</v>
      </c>
      <c r="F32">
        <v>114.54143000000001</v>
      </c>
      <c r="G32">
        <v>108</v>
      </c>
      <c r="H32">
        <v>3.0000000000000001E-3</v>
      </c>
      <c r="I32">
        <f t="shared" si="2"/>
        <v>4.8455037037037081E-2</v>
      </c>
      <c r="J32">
        <v>119.619782595305</v>
      </c>
      <c r="K32">
        <v>112</v>
      </c>
      <c r="L32">
        <v>3.0000000000000001E-3</v>
      </c>
      <c r="M32">
        <f t="shared" si="3"/>
        <v>2.8221417019648136E-2</v>
      </c>
      <c r="N32">
        <v>124.51312638125</v>
      </c>
      <c r="O32">
        <v>119</v>
      </c>
      <c r="P32">
        <v>4.0000000000000001E-3</v>
      </c>
      <c r="Q32">
        <f t="shared" si="4"/>
        <v>1.0209493298611119E-2</v>
      </c>
      <c r="R32">
        <v>129.96819378646299</v>
      </c>
      <c r="S32">
        <v>122</v>
      </c>
      <c r="T32">
        <v>4.0000000000000001E-3</v>
      </c>
      <c r="U32">
        <f t="shared" si="5"/>
        <v>5.902365767750363E-3</v>
      </c>
      <c r="W32">
        <f t="shared" si="6"/>
        <v>114.5</v>
      </c>
      <c r="X32">
        <f t="shared" si="7"/>
        <v>108</v>
      </c>
      <c r="Y32">
        <f t="shared" si="8"/>
        <v>3.0000000000000001E-3</v>
      </c>
      <c r="Z32">
        <f t="shared" si="9"/>
        <v>4.8499999999999996</v>
      </c>
      <c r="AA32">
        <f t="shared" si="10"/>
        <v>119.6</v>
      </c>
      <c r="AB32">
        <f t="shared" si="11"/>
        <v>112</v>
      </c>
      <c r="AC32">
        <f t="shared" si="12"/>
        <v>3.0000000000000001E-3</v>
      </c>
      <c r="AD32">
        <f t="shared" si="13"/>
        <v>2.82</v>
      </c>
      <c r="AE32">
        <f t="shared" si="14"/>
        <v>124.5</v>
      </c>
      <c r="AF32">
        <f t="shared" si="15"/>
        <v>119</v>
      </c>
      <c r="AG32">
        <f t="shared" si="16"/>
        <v>4.0000000000000001E-3</v>
      </c>
      <c r="AH32">
        <f t="shared" si="17"/>
        <v>1.02</v>
      </c>
      <c r="AI32">
        <f t="shared" si="18"/>
        <v>130</v>
      </c>
      <c r="AJ32">
        <f t="shared" si="19"/>
        <v>122</v>
      </c>
      <c r="AK32">
        <f t="shared" si="20"/>
        <v>4.0000000000000001E-3</v>
      </c>
      <c r="AL32">
        <f t="shared" si="21"/>
        <v>0.59</v>
      </c>
      <c r="AN32" t="str">
        <f t="shared" si="22"/>
        <v>114.5</v>
      </c>
      <c r="AO32" t="str">
        <f t="shared" si="23"/>
        <v>108</v>
      </c>
      <c r="AP32" t="str">
        <f t="shared" si="24"/>
        <v>0.003</v>
      </c>
      <c r="AQ32" t="str">
        <f t="shared" si="25"/>
        <v>4.85</v>
      </c>
      <c r="AR32" t="str">
        <f t="shared" si="26"/>
        <v>119.6</v>
      </c>
      <c r="AS32" t="str">
        <f t="shared" si="27"/>
        <v>112</v>
      </c>
      <c r="AT32" t="str">
        <f t="shared" si="28"/>
        <v>0.003</v>
      </c>
      <c r="AU32" t="str">
        <f t="shared" si="29"/>
        <v>2.82</v>
      </c>
      <c r="AV32" t="str">
        <f t="shared" si="30"/>
        <v>124.5</v>
      </c>
      <c r="AW32" t="str">
        <f t="shared" si="31"/>
        <v>119</v>
      </c>
      <c r="AX32" t="str">
        <f t="shared" si="32"/>
        <v>0.004</v>
      </c>
      <c r="AY32" t="str">
        <f t="shared" si="33"/>
        <v>1.02</v>
      </c>
      <c r="AZ32" t="str">
        <f t="shared" si="34"/>
        <v>130</v>
      </c>
      <c r="BA32" t="str">
        <f t="shared" si="35"/>
        <v>122</v>
      </c>
      <c r="BB32" t="str">
        <f t="shared" si="36"/>
        <v>0.004</v>
      </c>
      <c r="BC32" t="str">
        <f t="shared" si="37"/>
        <v>0.59</v>
      </c>
    </row>
    <row r="33" spans="2:55" x14ac:dyDescent="0.3">
      <c r="B33" t="s">
        <v>36</v>
      </c>
      <c r="C33" s="1">
        <v>5</v>
      </c>
      <c r="D33" s="1">
        <v>22</v>
      </c>
      <c r="E33">
        <f t="shared" si="1"/>
        <v>110</v>
      </c>
      <c r="F33">
        <v>115.7158494</v>
      </c>
      <c r="G33">
        <v>110</v>
      </c>
      <c r="H33">
        <v>2E-3</v>
      </c>
      <c r="I33">
        <f t="shared" si="2"/>
        <v>5.1962267272727236E-2</v>
      </c>
      <c r="J33">
        <v>120.044038830592</v>
      </c>
      <c r="K33">
        <v>114</v>
      </c>
      <c r="L33">
        <v>2E-3</v>
      </c>
      <c r="M33">
        <f t="shared" si="3"/>
        <v>2.7472903775418188E-2</v>
      </c>
      <c r="N33">
        <v>124.03417625253</v>
      </c>
      <c r="O33">
        <v>119</v>
      </c>
      <c r="P33">
        <v>2E-3</v>
      </c>
      <c r="Q33">
        <f t="shared" si="4"/>
        <v>1.1441309664840915E-2</v>
      </c>
      <c r="R33">
        <v>128.85766363250301</v>
      </c>
      <c r="S33">
        <v>123</v>
      </c>
      <c r="T33">
        <v>2E-3</v>
      </c>
      <c r="U33">
        <f t="shared" si="5"/>
        <v>5.3251487568209141E-3</v>
      </c>
      <c r="W33">
        <f t="shared" si="6"/>
        <v>115.7</v>
      </c>
      <c r="X33">
        <f t="shared" si="7"/>
        <v>110</v>
      </c>
      <c r="Y33">
        <f t="shared" si="8"/>
        <v>2E-3</v>
      </c>
      <c r="Z33">
        <f t="shared" si="9"/>
        <v>5.2</v>
      </c>
      <c r="AA33">
        <f t="shared" si="10"/>
        <v>120</v>
      </c>
      <c r="AB33">
        <f t="shared" si="11"/>
        <v>114</v>
      </c>
      <c r="AC33">
        <f t="shared" si="12"/>
        <v>2E-3</v>
      </c>
      <c r="AD33">
        <f t="shared" si="13"/>
        <v>2.75</v>
      </c>
      <c r="AE33">
        <f t="shared" si="14"/>
        <v>124</v>
      </c>
      <c r="AF33">
        <f t="shared" si="15"/>
        <v>119</v>
      </c>
      <c r="AG33">
        <f t="shared" si="16"/>
        <v>2E-3</v>
      </c>
      <c r="AH33">
        <f t="shared" si="17"/>
        <v>1.1399999999999999</v>
      </c>
      <c r="AI33">
        <f t="shared" si="18"/>
        <v>128.9</v>
      </c>
      <c r="AJ33">
        <f t="shared" si="19"/>
        <v>123</v>
      </c>
      <c r="AK33">
        <f t="shared" si="20"/>
        <v>2E-3</v>
      </c>
      <c r="AL33">
        <f t="shared" si="21"/>
        <v>0.53</v>
      </c>
      <c r="AN33" t="str">
        <f t="shared" si="22"/>
        <v>115.7</v>
      </c>
      <c r="AO33" t="str">
        <f t="shared" si="23"/>
        <v>110</v>
      </c>
      <c r="AP33" t="str">
        <f t="shared" si="24"/>
        <v>0.002</v>
      </c>
      <c r="AQ33" t="str">
        <f t="shared" si="25"/>
        <v>5.2</v>
      </c>
      <c r="AR33" t="str">
        <f t="shared" si="26"/>
        <v>120</v>
      </c>
      <c r="AS33" t="str">
        <f t="shared" si="27"/>
        <v>114</v>
      </c>
      <c r="AT33" t="str">
        <f t="shared" si="28"/>
        <v>0.002</v>
      </c>
      <c r="AU33" t="str">
        <f t="shared" si="29"/>
        <v>2.75</v>
      </c>
      <c r="AV33" t="str">
        <f t="shared" si="30"/>
        <v>124</v>
      </c>
      <c r="AW33" t="str">
        <f t="shared" si="31"/>
        <v>119</v>
      </c>
      <c r="AX33" t="str">
        <f t="shared" si="32"/>
        <v>0.002</v>
      </c>
      <c r="AY33" t="str">
        <f t="shared" si="33"/>
        <v>1.14</v>
      </c>
      <c r="AZ33" t="str">
        <f t="shared" si="34"/>
        <v>128.9</v>
      </c>
      <c r="BA33" t="str">
        <f t="shared" si="35"/>
        <v>123</v>
      </c>
      <c r="BB33" t="str">
        <f t="shared" si="36"/>
        <v>0.002</v>
      </c>
      <c r="BC33" t="str">
        <f t="shared" si="37"/>
        <v>0.53</v>
      </c>
    </row>
    <row r="34" spans="2:55" x14ac:dyDescent="0.3">
      <c r="B34" t="s">
        <v>36</v>
      </c>
      <c r="C34" s="1">
        <v>6</v>
      </c>
      <c r="D34" s="1">
        <v>19</v>
      </c>
      <c r="E34">
        <f t="shared" si="1"/>
        <v>114</v>
      </c>
      <c r="F34">
        <v>117.64242</v>
      </c>
      <c r="G34">
        <v>114</v>
      </c>
      <c r="H34">
        <v>6.0000000000000001E-3</v>
      </c>
      <c r="I34">
        <f t="shared" si="2"/>
        <v>3.8341263157894746E-2</v>
      </c>
      <c r="J34">
        <v>120.359201356624</v>
      </c>
      <c r="K34">
        <v>117</v>
      </c>
      <c r="L34">
        <v>8.9999999999999993E-3</v>
      </c>
      <c r="M34">
        <f t="shared" si="3"/>
        <v>1.7680007140126307E-2</v>
      </c>
      <c r="N34">
        <v>122.79968164388301</v>
      </c>
      <c r="O34">
        <v>119</v>
      </c>
      <c r="P34">
        <v>8.0000000000000002E-3</v>
      </c>
      <c r="Q34">
        <f t="shared" si="4"/>
        <v>9.9991622207447495E-3</v>
      </c>
      <c r="R34">
        <v>125.561193480759</v>
      </c>
      <c r="S34">
        <v>122</v>
      </c>
      <c r="T34">
        <v>8.0000000000000002E-3</v>
      </c>
      <c r="U34">
        <f t="shared" si="5"/>
        <v>3.748624716588423E-3</v>
      </c>
      <c r="W34">
        <f t="shared" si="6"/>
        <v>117.6</v>
      </c>
      <c r="X34">
        <f t="shared" si="7"/>
        <v>114</v>
      </c>
      <c r="Y34">
        <f t="shared" si="8"/>
        <v>6.0000000000000001E-3</v>
      </c>
      <c r="Z34">
        <f t="shared" si="9"/>
        <v>3.83</v>
      </c>
      <c r="AA34">
        <f t="shared" si="10"/>
        <v>120.4</v>
      </c>
      <c r="AB34">
        <f t="shared" si="11"/>
        <v>117</v>
      </c>
      <c r="AC34">
        <f t="shared" si="12"/>
        <v>8.9999999999999993E-3</v>
      </c>
      <c r="AD34">
        <f t="shared" si="13"/>
        <v>1.77</v>
      </c>
      <c r="AE34">
        <f t="shared" si="14"/>
        <v>122.8</v>
      </c>
      <c r="AF34">
        <f t="shared" si="15"/>
        <v>119</v>
      </c>
      <c r="AG34">
        <f t="shared" si="16"/>
        <v>8.0000000000000002E-3</v>
      </c>
      <c r="AH34">
        <f t="shared" si="17"/>
        <v>1</v>
      </c>
      <c r="AI34">
        <f t="shared" si="18"/>
        <v>125.6</v>
      </c>
      <c r="AJ34">
        <f t="shared" si="19"/>
        <v>122</v>
      </c>
      <c r="AK34">
        <f t="shared" si="20"/>
        <v>8.0000000000000002E-3</v>
      </c>
      <c r="AL34">
        <f t="shared" si="21"/>
        <v>0.37</v>
      </c>
      <c r="AN34" t="str">
        <f t="shared" si="22"/>
        <v>117.6</v>
      </c>
      <c r="AO34" t="str">
        <f t="shared" si="23"/>
        <v>114</v>
      </c>
      <c r="AP34" t="str">
        <f t="shared" si="24"/>
        <v>0.006</v>
      </c>
      <c r="AQ34" t="str">
        <f t="shared" si="25"/>
        <v>3.83</v>
      </c>
      <c r="AR34" t="str">
        <f t="shared" si="26"/>
        <v>120.4</v>
      </c>
      <c r="AS34" t="str">
        <f t="shared" si="27"/>
        <v>117</v>
      </c>
      <c r="AT34" t="str">
        <f t="shared" si="28"/>
        <v>0.009</v>
      </c>
      <c r="AU34" t="str">
        <f t="shared" si="29"/>
        <v>1.77</v>
      </c>
      <c r="AV34" t="str">
        <f t="shared" si="30"/>
        <v>122.8</v>
      </c>
      <c r="AW34" t="str">
        <f t="shared" si="31"/>
        <v>119</v>
      </c>
      <c r="AX34" t="str">
        <f t="shared" si="32"/>
        <v>0.008</v>
      </c>
      <c r="AY34" t="str">
        <f t="shared" si="33"/>
        <v>1</v>
      </c>
      <c r="AZ34" t="str">
        <f t="shared" si="34"/>
        <v>125.6</v>
      </c>
      <c r="BA34" t="str">
        <f t="shared" si="35"/>
        <v>122</v>
      </c>
      <c r="BB34" t="str">
        <f t="shared" si="36"/>
        <v>0.008</v>
      </c>
      <c r="BC34" t="str">
        <f t="shared" si="37"/>
        <v>0.37</v>
      </c>
    </row>
    <row r="35" spans="2:55" x14ac:dyDescent="0.3">
      <c r="B35" t="s">
        <v>36</v>
      </c>
      <c r="C35" s="1">
        <v>7</v>
      </c>
      <c r="D35" s="1">
        <v>16</v>
      </c>
      <c r="E35">
        <f t="shared" si="1"/>
        <v>112</v>
      </c>
      <c r="F35">
        <v>118.768</v>
      </c>
      <c r="G35">
        <v>112</v>
      </c>
      <c r="H35">
        <v>5.0000000000000001E-3</v>
      </c>
      <c r="I35">
        <f t="shared" si="2"/>
        <v>8.4600000000000009E-2</v>
      </c>
      <c r="J35">
        <v>122.44295553949399</v>
      </c>
      <c r="K35">
        <v>118</v>
      </c>
      <c r="L35">
        <v>6.0000000000000001E-3</v>
      </c>
      <c r="M35">
        <f t="shared" si="3"/>
        <v>2.7768472121837463E-2</v>
      </c>
      <c r="N35">
        <v>125.54159570823199</v>
      </c>
      <c r="O35">
        <v>120</v>
      </c>
      <c r="P35">
        <v>6.0000000000000001E-3</v>
      </c>
      <c r="Q35">
        <f t="shared" si="4"/>
        <v>1.7317486588224983E-2</v>
      </c>
      <c r="R35">
        <v>130.217053959439</v>
      </c>
      <c r="S35">
        <v>126</v>
      </c>
      <c r="T35">
        <v>7.0000000000000001E-3</v>
      </c>
      <c r="U35">
        <f t="shared" si="5"/>
        <v>5.2713174492987494E-3</v>
      </c>
      <c r="W35">
        <f t="shared" si="6"/>
        <v>118.8</v>
      </c>
      <c r="X35">
        <f t="shared" si="7"/>
        <v>112</v>
      </c>
      <c r="Y35">
        <f t="shared" si="8"/>
        <v>5.0000000000000001E-3</v>
      </c>
      <c r="Z35">
        <f t="shared" si="9"/>
        <v>8.4600000000000009</v>
      </c>
      <c r="AA35">
        <f t="shared" si="10"/>
        <v>122.4</v>
      </c>
      <c r="AB35">
        <f t="shared" si="11"/>
        <v>118</v>
      </c>
      <c r="AC35">
        <f t="shared" si="12"/>
        <v>6.0000000000000001E-3</v>
      </c>
      <c r="AD35">
        <f t="shared" si="13"/>
        <v>2.78</v>
      </c>
      <c r="AE35">
        <f t="shared" si="14"/>
        <v>125.5</v>
      </c>
      <c r="AF35">
        <f t="shared" si="15"/>
        <v>120</v>
      </c>
      <c r="AG35">
        <f t="shared" si="16"/>
        <v>6.0000000000000001E-3</v>
      </c>
      <c r="AH35">
        <f t="shared" si="17"/>
        <v>1.73</v>
      </c>
      <c r="AI35">
        <f t="shared" si="18"/>
        <v>130.19999999999999</v>
      </c>
      <c r="AJ35">
        <f t="shared" si="19"/>
        <v>126</v>
      </c>
      <c r="AK35">
        <f t="shared" si="20"/>
        <v>7.0000000000000001E-3</v>
      </c>
      <c r="AL35">
        <f t="shared" si="21"/>
        <v>0.53</v>
      </c>
      <c r="AN35" t="str">
        <f t="shared" si="22"/>
        <v>118.8</v>
      </c>
      <c r="AO35" t="str">
        <f t="shared" si="23"/>
        <v>112</v>
      </c>
      <c r="AP35" t="str">
        <f t="shared" si="24"/>
        <v>0.005</v>
      </c>
      <c r="AQ35" t="str">
        <f t="shared" si="25"/>
        <v>8.46</v>
      </c>
      <c r="AR35" t="str">
        <f t="shared" si="26"/>
        <v>122.4</v>
      </c>
      <c r="AS35" t="str">
        <f t="shared" si="27"/>
        <v>118</v>
      </c>
      <c r="AT35" t="str">
        <f t="shared" si="28"/>
        <v>0.006</v>
      </c>
      <c r="AU35" t="str">
        <f t="shared" si="29"/>
        <v>2.78</v>
      </c>
      <c r="AV35" t="str">
        <f t="shared" si="30"/>
        <v>125.5</v>
      </c>
      <c r="AW35" t="str">
        <f t="shared" si="31"/>
        <v>120</v>
      </c>
      <c r="AX35" t="str">
        <f t="shared" si="32"/>
        <v>0.006</v>
      </c>
      <c r="AY35" t="str">
        <f t="shared" si="33"/>
        <v>1.73</v>
      </c>
      <c r="AZ35" t="str">
        <f t="shared" si="34"/>
        <v>130.2</v>
      </c>
      <c r="BA35" t="str">
        <f t="shared" si="35"/>
        <v>126</v>
      </c>
      <c r="BB35" t="str">
        <f t="shared" si="36"/>
        <v>0.007</v>
      </c>
      <c r="BC35" t="str">
        <f t="shared" si="37"/>
        <v>0.53</v>
      </c>
    </row>
    <row r="36" spans="2:55" x14ac:dyDescent="0.3">
      <c r="B36" t="s">
        <v>36</v>
      </c>
      <c r="C36" s="1">
        <v>8</v>
      </c>
      <c r="D36" s="1">
        <v>15</v>
      </c>
      <c r="E36">
        <f t="shared" si="1"/>
        <v>120</v>
      </c>
      <c r="F36">
        <v>125.81399999999999</v>
      </c>
      <c r="G36">
        <v>121</v>
      </c>
      <c r="H36">
        <v>2E-3</v>
      </c>
      <c r="I36">
        <f t="shared" si="2"/>
        <v>6.4186666666666573E-2</v>
      </c>
      <c r="J36">
        <v>129.18185487528299</v>
      </c>
      <c r="K36">
        <v>124</v>
      </c>
      <c r="L36">
        <v>2E-3</v>
      </c>
      <c r="M36">
        <f t="shared" si="3"/>
        <v>3.4545699168553295E-2</v>
      </c>
      <c r="N36">
        <v>132.63795037692699</v>
      </c>
      <c r="O36">
        <v>128</v>
      </c>
      <c r="P36">
        <v>3.0000000000000001E-3</v>
      </c>
      <c r="Q36">
        <f t="shared" si="4"/>
        <v>1.5459834589756648E-2</v>
      </c>
      <c r="R36">
        <v>137.201384055327</v>
      </c>
      <c r="S36">
        <v>132</v>
      </c>
      <c r="T36">
        <v>2E-3</v>
      </c>
      <c r="U36">
        <f t="shared" si="5"/>
        <v>6.9351787404359957E-3</v>
      </c>
      <c r="W36">
        <f t="shared" si="6"/>
        <v>125.8</v>
      </c>
      <c r="X36">
        <f t="shared" si="7"/>
        <v>121</v>
      </c>
      <c r="Y36">
        <f t="shared" si="8"/>
        <v>2E-3</v>
      </c>
      <c r="Z36">
        <f t="shared" si="9"/>
        <v>6.42</v>
      </c>
      <c r="AA36">
        <f t="shared" si="10"/>
        <v>129.19999999999999</v>
      </c>
      <c r="AB36">
        <f t="shared" si="11"/>
        <v>124</v>
      </c>
      <c r="AC36">
        <f t="shared" si="12"/>
        <v>2E-3</v>
      </c>
      <c r="AD36">
        <f t="shared" si="13"/>
        <v>3.45</v>
      </c>
      <c r="AE36">
        <f t="shared" si="14"/>
        <v>132.6</v>
      </c>
      <c r="AF36">
        <f t="shared" si="15"/>
        <v>128</v>
      </c>
      <c r="AG36">
        <f t="shared" si="16"/>
        <v>3.0000000000000001E-3</v>
      </c>
      <c r="AH36">
        <f t="shared" si="17"/>
        <v>1.55</v>
      </c>
      <c r="AI36">
        <f t="shared" si="18"/>
        <v>137.19999999999999</v>
      </c>
      <c r="AJ36">
        <f t="shared" si="19"/>
        <v>132</v>
      </c>
      <c r="AK36">
        <f t="shared" si="20"/>
        <v>2E-3</v>
      </c>
      <c r="AL36">
        <f t="shared" si="21"/>
        <v>0.69</v>
      </c>
      <c r="AN36" t="str">
        <f t="shared" si="22"/>
        <v>125.8</v>
      </c>
      <c r="AO36" t="str">
        <f t="shared" si="23"/>
        <v>121</v>
      </c>
      <c r="AP36" t="str">
        <f t="shared" si="24"/>
        <v>0.002</v>
      </c>
      <c r="AQ36" t="str">
        <f t="shared" si="25"/>
        <v>6.42</v>
      </c>
      <c r="AR36" t="str">
        <f t="shared" si="26"/>
        <v>129.2</v>
      </c>
      <c r="AS36" t="str">
        <f t="shared" si="27"/>
        <v>124</v>
      </c>
      <c r="AT36" t="str">
        <f t="shared" si="28"/>
        <v>0.002</v>
      </c>
      <c r="AU36" t="str">
        <f t="shared" si="29"/>
        <v>3.45</v>
      </c>
      <c r="AV36" t="str">
        <f t="shared" si="30"/>
        <v>132.6</v>
      </c>
      <c r="AW36" t="str">
        <f t="shared" si="31"/>
        <v>128</v>
      </c>
      <c r="AX36" t="str">
        <f t="shared" si="32"/>
        <v>0.003</v>
      </c>
      <c r="AY36" t="str">
        <f t="shared" si="33"/>
        <v>1.55</v>
      </c>
      <c r="AZ36" t="str">
        <f t="shared" si="34"/>
        <v>137.2</v>
      </c>
      <c r="BA36" t="str">
        <f t="shared" si="35"/>
        <v>132</v>
      </c>
      <c r="BB36" t="str">
        <f t="shared" si="36"/>
        <v>0.002</v>
      </c>
      <c r="BC36" t="str">
        <f t="shared" si="37"/>
        <v>0.69</v>
      </c>
    </row>
    <row r="37" spans="2:55" x14ac:dyDescent="0.3">
      <c r="B37" t="s">
        <v>37</v>
      </c>
      <c r="C37" s="1">
        <v>4</v>
      </c>
      <c r="D37" s="1">
        <v>29</v>
      </c>
      <c r="E37">
        <f t="shared" si="1"/>
        <v>116</v>
      </c>
      <c r="F37">
        <v>121.42153267426001</v>
      </c>
      <c r="G37">
        <v>117</v>
      </c>
      <c r="H37">
        <v>1.6E-2</v>
      </c>
      <c r="I37">
        <f t="shared" si="2"/>
        <v>3.0493328788000047E-2</v>
      </c>
      <c r="J37">
        <v>125.165368593889</v>
      </c>
      <c r="K37">
        <v>119</v>
      </c>
      <c r="L37">
        <v>1.9E-2</v>
      </c>
      <c r="M37">
        <f t="shared" si="3"/>
        <v>2.1259891703065515E-2</v>
      </c>
      <c r="N37">
        <v>128.73993347692999</v>
      </c>
      <c r="O37">
        <v>124</v>
      </c>
      <c r="P37">
        <v>0.02</v>
      </c>
      <c r="Q37">
        <f t="shared" si="4"/>
        <v>8.1722990981551568E-3</v>
      </c>
      <c r="R37">
        <v>132.89566815879701</v>
      </c>
      <c r="S37">
        <v>127</v>
      </c>
      <c r="T37">
        <v>1.9E-2</v>
      </c>
      <c r="U37">
        <f t="shared" si="5"/>
        <v>4.0659780405496605E-3</v>
      </c>
      <c r="W37">
        <f t="shared" si="6"/>
        <v>121.4</v>
      </c>
      <c r="X37">
        <f t="shared" si="7"/>
        <v>117</v>
      </c>
      <c r="Y37">
        <f t="shared" si="8"/>
        <v>1.6E-2</v>
      </c>
      <c r="Z37">
        <f t="shared" si="9"/>
        <v>3.05</v>
      </c>
      <c r="AA37">
        <f t="shared" si="10"/>
        <v>125.2</v>
      </c>
      <c r="AB37">
        <f t="shared" si="11"/>
        <v>119</v>
      </c>
      <c r="AC37">
        <f t="shared" si="12"/>
        <v>1.9E-2</v>
      </c>
      <c r="AD37">
        <f t="shared" si="13"/>
        <v>2.13</v>
      </c>
      <c r="AE37">
        <f t="shared" si="14"/>
        <v>128.69999999999999</v>
      </c>
      <c r="AF37">
        <f t="shared" si="15"/>
        <v>124</v>
      </c>
      <c r="AG37">
        <f t="shared" si="16"/>
        <v>0.02</v>
      </c>
      <c r="AH37">
        <f t="shared" si="17"/>
        <v>0.82</v>
      </c>
      <c r="AI37">
        <f t="shared" si="18"/>
        <v>132.9</v>
      </c>
      <c r="AJ37">
        <f t="shared" si="19"/>
        <v>127</v>
      </c>
      <c r="AK37">
        <f t="shared" si="20"/>
        <v>1.9E-2</v>
      </c>
      <c r="AL37">
        <f t="shared" si="21"/>
        <v>0.41</v>
      </c>
      <c r="AN37" t="str">
        <f t="shared" si="22"/>
        <v>121.4</v>
      </c>
      <c r="AO37" t="str">
        <f t="shared" si="23"/>
        <v>117</v>
      </c>
      <c r="AP37" t="str">
        <f t="shared" si="24"/>
        <v>0.016</v>
      </c>
      <c r="AQ37" t="str">
        <f t="shared" si="25"/>
        <v>3.05</v>
      </c>
      <c r="AR37" t="str">
        <f t="shared" si="26"/>
        <v>125.2</v>
      </c>
      <c r="AS37" t="str">
        <f t="shared" si="27"/>
        <v>119</v>
      </c>
      <c r="AT37" t="str">
        <f t="shared" si="28"/>
        <v>0.019</v>
      </c>
      <c r="AU37" t="str">
        <f t="shared" si="29"/>
        <v>2.13</v>
      </c>
      <c r="AV37" t="str">
        <f t="shared" si="30"/>
        <v>128.7</v>
      </c>
      <c r="AW37" t="str">
        <f t="shared" si="31"/>
        <v>124</v>
      </c>
      <c r="AX37" t="str">
        <f t="shared" si="32"/>
        <v>0.02</v>
      </c>
      <c r="AY37" t="str">
        <f t="shared" si="33"/>
        <v>0.82</v>
      </c>
      <c r="AZ37" t="str">
        <f t="shared" si="34"/>
        <v>132.9</v>
      </c>
      <c r="BA37" t="str">
        <f t="shared" si="35"/>
        <v>127</v>
      </c>
      <c r="BB37" t="str">
        <f t="shared" si="36"/>
        <v>0.019</v>
      </c>
      <c r="BC37" t="str">
        <f t="shared" si="37"/>
        <v>0.41</v>
      </c>
    </row>
    <row r="38" spans="2:55" x14ac:dyDescent="0.3">
      <c r="B38" t="s">
        <v>37</v>
      </c>
      <c r="C38" s="1">
        <v>5</v>
      </c>
      <c r="D38" s="1">
        <v>23</v>
      </c>
      <c r="E38">
        <f t="shared" si="1"/>
        <v>115</v>
      </c>
      <c r="F38">
        <v>122.73988661999999</v>
      </c>
      <c r="G38">
        <v>115</v>
      </c>
      <c r="H38">
        <v>8.0000000000000002E-3</v>
      </c>
      <c r="I38">
        <f t="shared" si="2"/>
        <v>6.7303361913043411E-2</v>
      </c>
      <c r="J38">
        <v>127.478732298117</v>
      </c>
      <c r="K38">
        <v>121</v>
      </c>
      <c r="L38">
        <v>8.9999999999999993E-3</v>
      </c>
      <c r="M38">
        <f t="shared" si="3"/>
        <v>2.8168401296160848E-2</v>
      </c>
      <c r="N38">
        <v>132.17035091491601</v>
      </c>
      <c r="O38">
        <v>126</v>
      </c>
      <c r="P38">
        <v>2.1000000000000001E-2</v>
      </c>
      <c r="Q38">
        <f t="shared" si="4"/>
        <v>1.3413806336773944E-2</v>
      </c>
      <c r="R38">
        <v>138.74488573034901</v>
      </c>
      <c r="S38">
        <v>132</v>
      </c>
      <c r="T38">
        <v>0.01</v>
      </c>
      <c r="U38">
        <f t="shared" si="5"/>
        <v>5.8651180263904444E-3</v>
      </c>
      <c r="W38">
        <f t="shared" si="6"/>
        <v>122.7</v>
      </c>
      <c r="X38">
        <f t="shared" si="7"/>
        <v>115</v>
      </c>
      <c r="Y38">
        <f t="shared" si="8"/>
        <v>8.0000000000000002E-3</v>
      </c>
      <c r="Z38">
        <f t="shared" si="9"/>
        <v>6.73</v>
      </c>
      <c r="AA38">
        <f t="shared" si="10"/>
        <v>127.5</v>
      </c>
      <c r="AB38">
        <f t="shared" si="11"/>
        <v>121</v>
      </c>
      <c r="AC38">
        <f t="shared" si="12"/>
        <v>8.9999999999999993E-3</v>
      </c>
      <c r="AD38">
        <f t="shared" si="13"/>
        <v>2.82</v>
      </c>
      <c r="AE38">
        <f t="shared" si="14"/>
        <v>132.19999999999999</v>
      </c>
      <c r="AF38">
        <f t="shared" si="15"/>
        <v>126</v>
      </c>
      <c r="AG38">
        <f t="shared" si="16"/>
        <v>2.1000000000000001E-2</v>
      </c>
      <c r="AH38">
        <f t="shared" si="17"/>
        <v>1.34</v>
      </c>
      <c r="AI38">
        <f t="shared" si="18"/>
        <v>138.69999999999999</v>
      </c>
      <c r="AJ38">
        <f t="shared" si="19"/>
        <v>132</v>
      </c>
      <c r="AK38">
        <f t="shared" si="20"/>
        <v>0.01</v>
      </c>
      <c r="AL38">
        <f t="shared" si="21"/>
        <v>0.59</v>
      </c>
      <c r="AN38" t="str">
        <f t="shared" si="22"/>
        <v>122.7</v>
      </c>
      <c r="AO38" t="str">
        <f t="shared" si="23"/>
        <v>115</v>
      </c>
      <c r="AP38" t="str">
        <f t="shared" si="24"/>
        <v>0.008</v>
      </c>
      <c r="AQ38" t="str">
        <f t="shared" si="25"/>
        <v>6.73</v>
      </c>
      <c r="AR38" t="str">
        <f t="shared" si="26"/>
        <v>127.5</v>
      </c>
      <c r="AS38" t="str">
        <f t="shared" si="27"/>
        <v>121</v>
      </c>
      <c r="AT38" t="str">
        <f t="shared" si="28"/>
        <v>0.009</v>
      </c>
      <c r="AU38" t="str">
        <f t="shared" si="29"/>
        <v>2.82</v>
      </c>
      <c r="AV38" t="str">
        <f t="shared" si="30"/>
        <v>132.2</v>
      </c>
      <c r="AW38" t="str">
        <f t="shared" si="31"/>
        <v>126</v>
      </c>
      <c r="AX38" t="str">
        <f t="shared" si="32"/>
        <v>0.021</v>
      </c>
      <c r="AY38" t="str">
        <f t="shared" si="33"/>
        <v>1.34</v>
      </c>
      <c r="AZ38" t="str">
        <f t="shared" si="34"/>
        <v>138.7</v>
      </c>
      <c r="BA38" t="str">
        <f t="shared" si="35"/>
        <v>132</v>
      </c>
      <c r="BB38" t="str">
        <f t="shared" si="36"/>
        <v>0.01</v>
      </c>
      <c r="BC38" t="str">
        <f t="shared" si="37"/>
        <v>0.59</v>
      </c>
    </row>
    <row r="39" spans="2:55" x14ac:dyDescent="0.3">
      <c r="B39" t="s">
        <v>37</v>
      </c>
      <c r="C39" s="1">
        <v>6</v>
      </c>
      <c r="D39" s="1">
        <v>20</v>
      </c>
      <c r="E39">
        <f t="shared" si="1"/>
        <v>120</v>
      </c>
      <c r="F39">
        <v>123.43671500000001</v>
      </c>
      <c r="G39">
        <v>120</v>
      </c>
      <c r="H39">
        <v>6.0000000000000001E-3</v>
      </c>
      <c r="I39">
        <f t="shared" si="2"/>
        <v>3.4367150000000068E-2</v>
      </c>
      <c r="J39">
        <v>126.332802457474</v>
      </c>
      <c r="K39">
        <v>121</v>
      </c>
      <c r="L39">
        <v>8.0000000000000002E-3</v>
      </c>
      <c r="M39">
        <f t="shared" si="3"/>
        <v>2.6664012287370014E-2</v>
      </c>
      <c r="N39">
        <v>129.018532958582</v>
      </c>
      <c r="O39">
        <v>125</v>
      </c>
      <c r="P39">
        <v>1.0999999999999999E-2</v>
      </c>
      <c r="Q39">
        <f t="shared" si="4"/>
        <v>1.0046332396455001E-2</v>
      </c>
      <c r="R39">
        <v>132.89056532580199</v>
      </c>
      <c r="S39">
        <v>128</v>
      </c>
      <c r="T39">
        <v>7.0000000000000001E-3</v>
      </c>
      <c r="U39">
        <f t="shared" si="5"/>
        <v>4.8905653258019873E-3</v>
      </c>
      <c r="W39">
        <f t="shared" si="6"/>
        <v>123.4</v>
      </c>
      <c r="X39">
        <f t="shared" si="7"/>
        <v>120</v>
      </c>
      <c r="Y39">
        <f t="shared" si="8"/>
        <v>6.0000000000000001E-3</v>
      </c>
      <c r="Z39">
        <f t="shared" si="9"/>
        <v>3.44</v>
      </c>
      <c r="AA39">
        <f t="shared" si="10"/>
        <v>126.3</v>
      </c>
      <c r="AB39">
        <f t="shared" si="11"/>
        <v>121</v>
      </c>
      <c r="AC39">
        <f t="shared" si="12"/>
        <v>8.0000000000000002E-3</v>
      </c>
      <c r="AD39">
        <f t="shared" si="13"/>
        <v>2.67</v>
      </c>
      <c r="AE39">
        <f t="shared" si="14"/>
        <v>129</v>
      </c>
      <c r="AF39">
        <f t="shared" si="15"/>
        <v>125</v>
      </c>
      <c r="AG39">
        <f t="shared" si="16"/>
        <v>1.0999999999999999E-2</v>
      </c>
      <c r="AH39">
        <f t="shared" si="17"/>
        <v>1</v>
      </c>
      <c r="AI39">
        <f t="shared" si="18"/>
        <v>132.9</v>
      </c>
      <c r="AJ39">
        <f t="shared" si="19"/>
        <v>128</v>
      </c>
      <c r="AK39">
        <f t="shared" si="20"/>
        <v>7.0000000000000001E-3</v>
      </c>
      <c r="AL39">
        <f t="shared" si="21"/>
        <v>0.49</v>
      </c>
      <c r="AN39" t="str">
        <f t="shared" si="22"/>
        <v>123.4</v>
      </c>
      <c r="AO39" t="str">
        <f t="shared" si="23"/>
        <v>120</v>
      </c>
      <c r="AP39" t="str">
        <f t="shared" si="24"/>
        <v>0.006</v>
      </c>
      <c r="AQ39" t="str">
        <f t="shared" si="25"/>
        <v>3.44</v>
      </c>
      <c r="AR39" t="str">
        <f t="shared" si="26"/>
        <v>126.3</v>
      </c>
      <c r="AS39" t="str">
        <f t="shared" si="27"/>
        <v>121</v>
      </c>
      <c r="AT39" t="str">
        <f t="shared" si="28"/>
        <v>0.008</v>
      </c>
      <c r="AU39" t="str">
        <f t="shared" si="29"/>
        <v>2.67</v>
      </c>
      <c r="AV39" t="str">
        <f t="shared" si="30"/>
        <v>129</v>
      </c>
      <c r="AW39" t="str">
        <f t="shared" si="31"/>
        <v>125</v>
      </c>
      <c r="AX39" t="str">
        <f t="shared" si="32"/>
        <v>0.011</v>
      </c>
      <c r="AY39" t="str">
        <f t="shared" si="33"/>
        <v>1</v>
      </c>
      <c r="AZ39" t="str">
        <f t="shared" si="34"/>
        <v>132.9</v>
      </c>
      <c r="BA39" t="str">
        <f t="shared" si="35"/>
        <v>128</v>
      </c>
      <c r="BB39" t="str">
        <f t="shared" si="36"/>
        <v>0.007</v>
      </c>
      <c r="BC39" t="str">
        <f t="shared" si="37"/>
        <v>0.49</v>
      </c>
    </row>
    <row r="40" spans="2:55" x14ac:dyDescent="0.3">
      <c r="B40" t="s">
        <v>37</v>
      </c>
      <c r="C40" s="1">
        <v>7</v>
      </c>
      <c r="D40" s="1">
        <v>18</v>
      </c>
      <c r="E40">
        <f t="shared" si="1"/>
        <v>126</v>
      </c>
      <c r="F40">
        <v>129.37072850624901</v>
      </c>
      <c r="G40">
        <v>127</v>
      </c>
      <c r="H40">
        <v>2.4E-2</v>
      </c>
      <c r="I40">
        <f t="shared" si="2"/>
        <v>2.6341427847211205E-2</v>
      </c>
      <c r="J40">
        <v>131.33381798024999</v>
      </c>
      <c r="K40">
        <v>128</v>
      </c>
      <c r="L40">
        <v>2.5000000000000001E-2</v>
      </c>
      <c r="M40">
        <f t="shared" si="3"/>
        <v>1.8521211001388829E-2</v>
      </c>
      <c r="N40">
        <v>133.43343271018</v>
      </c>
      <c r="O40">
        <v>131</v>
      </c>
      <c r="P40">
        <v>0.06</v>
      </c>
      <c r="Q40">
        <f t="shared" si="4"/>
        <v>6.7595353060555556E-3</v>
      </c>
      <c r="R40">
        <v>135.94212412426501</v>
      </c>
      <c r="S40">
        <v>133</v>
      </c>
      <c r="T40">
        <v>2.5999999999999999E-2</v>
      </c>
      <c r="U40">
        <f t="shared" si="5"/>
        <v>3.2690268047388966E-3</v>
      </c>
      <c r="W40">
        <f t="shared" si="6"/>
        <v>129.4</v>
      </c>
      <c r="X40">
        <f t="shared" si="7"/>
        <v>127</v>
      </c>
      <c r="Y40">
        <f t="shared" si="8"/>
        <v>2.4E-2</v>
      </c>
      <c r="Z40">
        <f t="shared" si="9"/>
        <v>2.63</v>
      </c>
      <c r="AA40">
        <f t="shared" si="10"/>
        <v>131.30000000000001</v>
      </c>
      <c r="AB40">
        <f t="shared" si="11"/>
        <v>128</v>
      </c>
      <c r="AC40">
        <f t="shared" si="12"/>
        <v>2.5000000000000001E-2</v>
      </c>
      <c r="AD40">
        <f t="shared" si="13"/>
        <v>1.85</v>
      </c>
      <c r="AE40">
        <f t="shared" si="14"/>
        <v>133.4</v>
      </c>
      <c r="AF40">
        <f t="shared" si="15"/>
        <v>131</v>
      </c>
      <c r="AG40">
        <f t="shared" si="16"/>
        <v>0.06</v>
      </c>
      <c r="AH40">
        <f t="shared" si="17"/>
        <v>0.68</v>
      </c>
      <c r="AI40">
        <f t="shared" si="18"/>
        <v>135.9</v>
      </c>
      <c r="AJ40">
        <f t="shared" si="19"/>
        <v>133</v>
      </c>
      <c r="AK40">
        <f t="shared" si="20"/>
        <v>2.5999999999999999E-2</v>
      </c>
      <c r="AL40">
        <f t="shared" si="21"/>
        <v>0.33</v>
      </c>
      <c r="AN40" t="str">
        <f t="shared" si="22"/>
        <v>129.4</v>
      </c>
      <c r="AO40" t="str">
        <f t="shared" si="23"/>
        <v>127</v>
      </c>
      <c r="AP40" t="str">
        <f t="shared" si="24"/>
        <v>0.024</v>
      </c>
      <c r="AQ40" t="str">
        <f t="shared" si="25"/>
        <v>2.63</v>
      </c>
      <c r="AR40" t="str">
        <f t="shared" si="26"/>
        <v>131.3</v>
      </c>
      <c r="AS40" t="str">
        <f t="shared" si="27"/>
        <v>128</v>
      </c>
      <c r="AT40" t="str">
        <f t="shared" si="28"/>
        <v>0.025</v>
      </c>
      <c r="AU40" t="str">
        <f t="shared" si="29"/>
        <v>1.85</v>
      </c>
      <c r="AV40" t="str">
        <f t="shared" si="30"/>
        <v>133.4</v>
      </c>
      <c r="AW40" t="str">
        <f t="shared" si="31"/>
        <v>131</v>
      </c>
      <c r="AX40" t="str">
        <f t="shared" si="32"/>
        <v>0.06</v>
      </c>
      <c r="AY40" t="str">
        <f t="shared" si="33"/>
        <v>0.68</v>
      </c>
      <c r="AZ40" t="str">
        <f t="shared" si="34"/>
        <v>135.9</v>
      </c>
      <c r="BA40" t="str">
        <f t="shared" si="35"/>
        <v>133</v>
      </c>
      <c r="BB40" t="str">
        <f t="shared" si="36"/>
        <v>0.026</v>
      </c>
      <c r="BC40" t="str">
        <f t="shared" si="37"/>
        <v>0.33</v>
      </c>
    </row>
    <row r="41" spans="2:55" x14ac:dyDescent="0.3">
      <c r="B41" t="s">
        <v>37</v>
      </c>
      <c r="C41" s="1">
        <v>8</v>
      </c>
      <c r="D41" s="1">
        <v>16</v>
      </c>
      <c r="E41">
        <f t="shared" si="1"/>
        <v>128</v>
      </c>
      <c r="F41">
        <v>129.44120000000001</v>
      </c>
      <c r="G41">
        <v>128</v>
      </c>
      <c r="H41">
        <v>1.7000000000000001E-2</v>
      </c>
      <c r="I41">
        <f t="shared" si="2"/>
        <v>1.8015000000000114E-2</v>
      </c>
      <c r="J41">
        <v>130.07228460617699</v>
      </c>
      <c r="K41">
        <v>129</v>
      </c>
      <c r="L41">
        <v>1.7999999999999999E-2</v>
      </c>
      <c r="M41">
        <f t="shared" si="3"/>
        <v>6.7017787886062049E-3</v>
      </c>
      <c r="N41">
        <v>130.99961688012101</v>
      </c>
      <c r="O41">
        <v>130</v>
      </c>
      <c r="P41">
        <v>2.5999999999999999E-2</v>
      </c>
      <c r="Q41">
        <f t="shared" si="4"/>
        <v>3.1238027503781574E-3</v>
      </c>
      <c r="R41">
        <v>132.499042200302</v>
      </c>
      <c r="S41">
        <v>130</v>
      </c>
      <c r="T41">
        <v>1.7999999999999999E-2</v>
      </c>
      <c r="U41">
        <f t="shared" si="5"/>
        <v>3.1238027503774999E-3</v>
      </c>
      <c r="W41">
        <f t="shared" si="6"/>
        <v>129.4</v>
      </c>
      <c r="X41">
        <f t="shared" si="7"/>
        <v>128</v>
      </c>
      <c r="Y41">
        <f t="shared" si="8"/>
        <v>1.7000000000000001E-2</v>
      </c>
      <c r="Z41">
        <f t="shared" si="9"/>
        <v>1.8</v>
      </c>
      <c r="AA41">
        <f t="shared" si="10"/>
        <v>130.1</v>
      </c>
      <c r="AB41">
        <f t="shared" si="11"/>
        <v>129</v>
      </c>
      <c r="AC41">
        <f t="shared" si="12"/>
        <v>1.7999999999999999E-2</v>
      </c>
      <c r="AD41">
        <f t="shared" si="13"/>
        <v>0.67</v>
      </c>
      <c r="AE41">
        <f t="shared" si="14"/>
        <v>131</v>
      </c>
      <c r="AF41">
        <f t="shared" si="15"/>
        <v>130</v>
      </c>
      <c r="AG41">
        <f t="shared" si="16"/>
        <v>2.5999999999999999E-2</v>
      </c>
      <c r="AH41">
        <f t="shared" si="17"/>
        <v>0.31</v>
      </c>
      <c r="AI41">
        <f t="shared" si="18"/>
        <v>132.5</v>
      </c>
      <c r="AJ41">
        <f t="shared" si="19"/>
        <v>130</v>
      </c>
      <c r="AK41">
        <f t="shared" si="20"/>
        <v>1.7999999999999999E-2</v>
      </c>
      <c r="AL41">
        <f t="shared" si="21"/>
        <v>0.31</v>
      </c>
      <c r="AN41" t="str">
        <f t="shared" si="22"/>
        <v>129.4</v>
      </c>
      <c r="AO41" t="str">
        <f t="shared" si="23"/>
        <v>128</v>
      </c>
      <c r="AP41" t="str">
        <f t="shared" si="24"/>
        <v>0.017</v>
      </c>
      <c r="AQ41" t="str">
        <f t="shared" si="25"/>
        <v>1.8</v>
      </c>
      <c r="AR41" t="str">
        <f t="shared" si="26"/>
        <v>130.1</v>
      </c>
      <c r="AS41" t="str">
        <f t="shared" si="27"/>
        <v>129</v>
      </c>
      <c r="AT41" t="str">
        <f t="shared" si="28"/>
        <v>0.018</v>
      </c>
      <c r="AU41" t="str">
        <f t="shared" si="29"/>
        <v>0.67</v>
      </c>
      <c r="AV41" t="str">
        <f t="shared" si="30"/>
        <v>131</v>
      </c>
      <c r="AW41" t="str">
        <f t="shared" si="31"/>
        <v>130</v>
      </c>
      <c r="AX41" t="str">
        <f t="shared" si="32"/>
        <v>0.026</v>
      </c>
      <c r="AY41" t="str">
        <f t="shared" si="33"/>
        <v>0.31</v>
      </c>
      <c r="AZ41" t="str">
        <f t="shared" si="34"/>
        <v>132.5</v>
      </c>
      <c r="BA41" t="str">
        <f t="shared" si="35"/>
        <v>130</v>
      </c>
      <c r="BB41" t="str">
        <f t="shared" si="36"/>
        <v>0.018</v>
      </c>
      <c r="BC41" t="str">
        <f t="shared" si="37"/>
        <v>0.31</v>
      </c>
    </row>
    <row r="42" spans="2:55" x14ac:dyDescent="0.3">
      <c r="B42" t="s">
        <v>37</v>
      </c>
      <c r="C42" s="1">
        <v>9</v>
      </c>
      <c r="D42" s="1">
        <v>13</v>
      </c>
      <c r="E42">
        <f t="shared" si="1"/>
        <v>117</v>
      </c>
      <c r="F42">
        <v>126.60014</v>
      </c>
      <c r="G42">
        <v>119</v>
      </c>
      <c r="H42">
        <v>2E-3</v>
      </c>
      <c r="I42">
        <f t="shared" si="2"/>
        <v>0.11692523076923071</v>
      </c>
      <c r="J42">
        <v>132.50466387189499</v>
      </c>
      <c r="K42">
        <v>122</v>
      </c>
      <c r="L42">
        <v>2E-3</v>
      </c>
      <c r="M42">
        <f t="shared" si="3"/>
        <v>8.0805106706884539E-2</v>
      </c>
      <c r="N42">
        <v>138.76465639146301</v>
      </c>
      <c r="O42">
        <v>129</v>
      </c>
      <c r="P42">
        <v>2E-3</v>
      </c>
      <c r="Q42">
        <f t="shared" si="4"/>
        <v>3.7556370736396179E-2</v>
      </c>
      <c r="R42">
        <v>149.345223583239</v>
      </c>
      <c r="S42">
        <v>136</v>
      </c>
      <c r="T42">
        <v>2E-3</v>
      </c>
      <c r="U42">
        <f t="shared" si="5"/>
        <v>2.0531113204983083E-2</v>
      </c>
      <c r="W42">
        <f t="shared" si="6"/>
        <v>126.6</v>
      </c>
      <c r="X42">
        <f t="shared" si="7"/>
        <v>119</v>
      </c>
      <c r="Y42">
        <f t="shared" si="8"/>
        <v>2E-3</v>
      </c>
      <c r="Z42">
        <f t="shared" si="9"/>
        <v>11.69</v>
      </c>
      <c r="AA42">
        <f t="shared" si="10"/>
        <v>132.5</v>
      </c>
      <c r="AB42">
        <f t="shared" si="11"/>
        <v>122</v>
      </c>
      <c r="AC42">
        <f t="shared" si="12"/>
        <v>2E-3</v>
      </c>
      <c r="AD42">
        <f t="shared" si="13"/>
        <v>8.08</v>
      </c>
      <c r="AE42">
        <f t="shared" si="14"/>
        <v>138.80000000000001</v>
      </c>
      <c r="AF42">
        <f t="shared" si="15"/>
        <v>129</v>
      </c>
      <c r="AG42">
        <f t="shared" si="16"/>
        <v>2E-3</v>
      </c>
      <c r="AH42">
        <f t="shared" si="17"/>
        <v>3.76</v>
      </c>
      <c r="AI42">
        <f t="shared" si="18"/>
        <v>149.30000000000001</v>
      </c>
      <c r="AJ42">
        <f t="shared" si="19"/>
        <v>136</v>
      </c>
      <c r="AK42">
        <f t="shared" si="20"/>
        <v>2E-3</v>
      </c>
      <c r="AL42">
        <f t="shared" si="21"/>
        <v>2.0499999999999998</v>
      </c>
      <c r="AN42" t="str">
        <f t="shared" si="22"/>
        <v>126.6</v>
      </c>
      <c r="AO42" t="str">
        <f t="shared" si="23"/>
        <v>119</v>
      </c>
      <c r="AP42" t="str">
        <f t="shared" si="24"/>
        <v>0.002</v>
      </c>
      <c r="AQ42" t="str">
        <f t="shared" si="25"/>
        <v>11.69</v>
      </c>
      <c r="AR42" t="str">
        <f t="shared" si="26"/>
        <v>132.5</v>
      </c>
      <c r="AS42" t="str">
        <f t="shared" si="27"/>
        <v>122</v>
      </c>
      <c r="AT42" t="str">
        <f t="shared" si="28"/>
        <v>0.002</v>
      </c>
      <c r="AU42" t="str">
        <f t="shared" si="29"/>
        <v>8.08</v>
      </c>
      <c r="AV42" t="str">
        <f t="shared" si="30"/>
        <v>138.8</v>
      </c>
      <c r="AW42" t="str">
        <f t="shared" si="31"/>
        <v>129</v>
      </c>
      <c r="AX42" t="str">
        <f t="shared" si="32"/>
        <v>0.002</v>
      </c>
      <c r="AY42" t="str">
        <f t="shared" si="33"/>
        <v>3.76</v>
      </c>
      <c r="AZ42" t="str">
        <f t="shared" si="34"/>
        <v>149.3</v>
      </c>
      <c r="BA42" t="str">
        <f t="shared" si="35"/>
        <v>136</v>
      </c>
      <c r="BB42" t="str">
        <f t="shared" si="36"/>
        <v>0.002</v>
      </c>
      <c r="BC42" t="str">
        <f t="shared" si="37"/>
        <v>2.05</v>
      </c>
    </row>
    <row r="43" spans="2:55" x14ac:dyDescent="0.3">
      <c r="B43" t="s">
        <v>37</v>
      </c>
      <c r="C43" s="1">
        <v>10</v>
      </c>
      <c r="D43" s="1">
        <v>12</v>
      </c>
      <c r="E43">
        <f t="shared" si="1"/>
        <v>120</v>
      </c>
      <c r="F43">
        <v>130.660780300407</v>
      </c>
      <c r="G43">
        <v>122</v>
      </c>
      <c r="H43">
        <v>8.0000000000000002E-3</v>
      </c>
      <c r="I43">
        <f t="shared" si="2"/>
        <v>0.14434633834011665</v>
      </c>
      <c r="J43">
        <v>136.473243504274</v>
      </c>
      <c r="K43">
        <v>127</v>
      </c>
      <c r="L43">
        <v>0.01</v>
      </c>
      <c r="M43">
        <f t="shared" si="3"/>
        <v>7.8943695868949962E-2</v>
      </c>
      <c r="N43">
        <v>142.912411811091</v>
      </c>
      <c r="O43">
        <v>134</v>
      </c>
      <c r="P43">
        <v>8.9999999999999993E-3</v>
      </c>
      <c r="Q43">
        <f t="shared" si="4"/>
        <v>3.7135049212879183E-2</v>
      </c>
      <c r="R43">
        <v>152.50363805974499</v>
      </c>
      <c r="S43">
        <v>141</v>
      </c>
      <c r="T43">
        <v>1.0999999999999999E-2</v>
      </c>
      <c r="U43">
        <f t="shared" si="5"/>
        <v>1.9172730099574976E-2</v>
      </c>
      <c r="W43">
        <f t="shared" si="6"/>
        <v>130.69999999999999</v>
      </c>
      <c r="X43">
        <f t="shared" si="7"/>
        <v>122</v>
      </c>
      <c r="Y43">
        <f t="shared" si="8"/>
        <v>8.0000000000000002E-3</v>
      </c>
      <c r="Z43">
        <f t="shared" si="9"/>
        <v>14.43</v>
      </c>
      <c r="AA43">
        <f t="shared" si="10"/>
        <v>136.5</v>
      </c>
      <c r="AB43">
        <f t="shared" si="11"/>
        <v>127</v>
      </c>
      <c r="AC43">
        <f t="shared" si="12"/>
        <v>0.01</v>
      </c>
      <c r="AD43">
        <f t="shared" si="13"/>
        <v>7.89</v>
      </c>
      <c r="AE43">
        <f t="shared" si="14"/>
        <v>142.9</v>
      </c>
      <c r="AF43">
        <f t="shared" si="15"/>
        <v>134</v>
      </c>
      <c r="AG43">
        <f t="shared" si="16"/>
        <v>8.9999999999999993E-3</v>
      </c>
      <c r="AH43">
        <f t="shared" si="17"/>
        <v>3.71</v>
      </c>
      <c r="AI43">
        <f t="shared" si="18"/>
        <v>152.5</v>
      </c>
      <c r="AJ43">
        <f t="shared" si="19"/>
        <v>141</v>
      </c>
      <c r="AK43">
        <f t="shared" si="20"/>
        <v>1.0999999999999999E-2</v>
      </c>
      <c r="AL43">
        <f t="shared" si="21"/>
        <v>1.92</v>
      </c>
      <c r="AN43" t="str">
        <f t="shared" si="22"/>
        <v>130.7</v>
      </c>
      <c r="AO43" t="str">
        <f t="shared" si="23"/>
        <v>122</v>
      </c>
      <c r="AP43" t="str">
        <f t="shared" si="24"/>
        <v>0.008</v>
      </c>
      <c r="AQ43" t="str">
        <f t="shared" si="25"/>
        <v>14.43</v>
      </c>
      <c r="AR43" t="str">
        <f t="shared" si="26"/>
        <v>136.5</v>
      </c>
      <c r="AS43" t="str">
        <f t="shared" si="27"/>
        <v>127</v>
      </c>
      <c r="AT43" t="str">
        <f t="shared" si="28"/>
        <v>0.01</v>
      </c>
      <c r="AU43" t="str">
        <f t="shared" si="29"/>
        <v>7.89</v>
      </c>
      <c r="AV43" t="str">
        <f t="shared" si="30"/>
        <v>142.9</v>
      </c>
      <c r="AW43" t="str">
        <f t="shared" si="31"/>
        <v>134</v>
      </c>
      <c r="AX43" t="str">
        <f t="shared" si="32"/>
        <v>0.009</v>
      </c>
      <c r="AY43" t="str">
        <f t="shared" si="33"/>
        <v>3.71</v>
      </c>
      <c r="AZ43" t="str">
        <f t="shared" si="34"/>
        <v>152.5</v>
      </c>
      <c r="BA43" t="str">
        <f t="shared" si="35"/>
        <v>141</v>
      </c>
      <c r="BB43" t="str">
        <f t="shared" si="36"/>
        <v>0.011</v>
      </c>
      <c r="BC43" t="str">
        <f t="shared" si="37"/>
        <v>1.92</v>
      </c>
    </row>
    <row r="44" spans="2:55" x14ac:dyDescent="0.3">
      <c r="B44" t="s">
        <v>38</v>
      </c>
      <c r="C44" s="1">
        <v>7</v>
      </c>
      <c r="D44" s="1">
        <v>47</v>
      </c>
      <c r="E44">
        <f t="shared" si="1"/>
        <v>329</v>
      </c>
      <c r="F44">
        <v>338.49706432175998</v>
      </c>
      <c r="G44">
        <v>330</v>
      </c>
      <c r="H44">
        <v>2.3210000000000002</v>
      </c>
      <c r="I44">
        <f t="shared" si="2"/>
        <v>3.6157720518127566E-2</v>
      </c>
      <c r="J44">
        <v>344.76979549124502</v>
      </c>
      <c r="K44">
        <v>335</v>
      </c>
      <c r="L44">
        <v>2.246</v>
      </c>
      <c r="M44">
        <f t="shared" si="3"/>
        <v>2.0786798917542596E-2</v>
      </c>
      <c r="N44">
        <v>350.72265273769199</v>
      </c>
      <c r="O44">
        <v>343</v>
      </c>
      <c r="P44">
        <v>2.3180000000000001</v>
      </c>
      <c r="Q44">
        <f t="shared" si="4"/>
        <v>8.2155880188212634E-3</v>
      </c>
      <c r="R44">
        <v>358.094103021644</v>
      </c>
      <c r="S44">
        <v>350</v>
      </c>
      <c r="T44">
        <v>2.0950000000000002</v>
      </c>
      <c r="U44">
        <f t="shared" si="5"/>
        <v>3.4442991581463841E-3</v>
      </c>
      <c r="W44">
        <f t="shared" si="6"/>
        <v>338.5</v>
      </c>
      <c r="X44">
        <f t="shared" si="7"/>
        <v>330</v>
      </c>
      <c r="Y44">
        <f t="shared" si="8"/>
        <v>2.2999999999999998</v>
      </c>
      <c r="Z44">
        <f t="shared" si="9"/>
        <v>3.62</v>
      </c>
      <c r="AA44">
        <f t="shared" si="10"/>
        <v>344.8</v>
      </c>
      <c r="AB44">
        <f t="shared" si="11"/>
        <v>335</v>
      </c>
      <c r="AC44">
        <f t="shared" si="12"/>
        <v>2.2000000000000002</v>
      </c>
      <c r="AD44">
        <f t="shared" si="13"/>
        <v>2.08</v>
      </c>
      <c r="AE44">
        <f t="shared" si="14"/>
        <v>350.7</v>
      </c>
      <c r="AF44">
        <f t="shared" si="15"/>
        <v>343</v>
      </c>
      <c r="AG44">
        <f t="shared" si="16"/>
        <v>2.2999999999999998</v>
      </c>
      <c r="AH44">
        <f t="shared" si="17"/>
        <v>0.82</v>
      </c>
      <c r="AI44">
        <f t="shared" si="18"/>
        <v>358.1</v>
      </c>
      <c r="AJ44">
        <f t="shared" si="19"/>
        <v>350</v>
      </c>
      <c r="AK44">
        <f t="shared" si="20"/>
        <v>2.1</v>
      </c>
      <c r="AL44">
        <f t="shared" si="21"/>
        <v>0.34</v>
      </c>
      <c r="AN44" t="str">
        <f t="shared" si="22"/>
        <v>338.5</v>
      </c>
      <c r="AO44" t="str">
        <f t="shared" si="23"/>
        <v>330</v>
      </c>
      <c r="AP44" t="str">
        <f t="shared" si="24"/>
        <v>2.3</v>
      </c>
      <c r="AQ44" t="str">
        <f t="shared" si="25"/>
        <v>3.62</v>
      </c>
      <c r="AR44" t="str">
        <f t="shared" si="26"/>
        <v>344.8</v>
      </c>
      <c r="AS44" t="str">
        <f t="shared" si="27"/>
        <v>335</v>
      </c>
      <c r="AT44" t="str">
        <f t="shared" si="28"/>
        <v>2.2</v>
      </c>
      <c r="AU44" t="str">
        <f t="shared" si="29"/>
        <v>2.08</v>
      </c>
      <c r="AV44" t="str">
        <f t="shared" si="30"/>
        <v>350.7</v>
      </c>
      <c r="AW44" t="str">
        <f t="shared" si="31"/>
        <v>343</v>
      </c>
      <c r="AX44" t="str">
        <f t="shared" si="32"/>
        <v>2.3</v>
      </c>
      <c r="AY44" t="str">
        <f t="shared" si="33"/>
        <v>0.82</v>
      </c>
      <c r="AZ44" t="str">
        <f t="shared" si="34"/>
        <v>358.1</v>
      </c>
      <c r="BA44" t="str">
        <f t="shared" si="35"/>
        <v>350</v>
      </c>
      <c r="BB44" t="str">
        <f t="shared" si="36"/>
        <v>2.1</v>
      </c>
      <c r="BC44" t="str">
        <f t="shared" si="37"/>
        <v>0.34</v>
      </c>
    </row>
    <row r="45" spans="2:55" x14ac:dyDescent="0.3">
      <c r="B45" t="s">
        <v>38</v>
      </c>
      <c r="C45" s="1">
        <v>8</v>
      </c>
      <c r="D45" s="1">
        <v>41</v>
      </c>
      <c r="E45">
        <f t="shared" si="1"/>
        <v>328</v>
      </c>
      <c r="F45">
        <v>341.45469644500002</v>
      </c>
      <c r="G45">
        <v>329</v>
      </c>
      <c r="H45">
        <v>1.7689999999999999</v>
      </c>
      <c r="I45">
        <f t="shared" si="2"/>
        <v>6.0754616804878168E-2</v>
      </c>
      <c r="J45">
        <v>349.36517897861398</v>
      </c>
      <c r="K45">
        <v>339</v>
      </c>
      <c r="L45">
        <v>1.94</v>
      </c>
      <c r="M45">
        <f t="shared" si="3"/>
        <v>2.5280924338082884E-2</v>
      </c>
      <c r="N45">
        <v>357.06572938351002</v>
      </c>
      <c r="O45">
        <v>344</v>
      </c>
      <c r="P45">
        <v>1.956</v>
      </c>
      <c r="Q45">
        <f t="shared" si="4"/>
        <v>1.593381632135368E-2</v>
      </c>
      <c r="R45">
        <v>368.69071536987099</v>
      </c>
      <c r="S45">
        <v>356</v>
      </c>
      <c r="T45">
        <v>2.0539999999999998</v>
      </c>
      <c r="U45">
        <f t="shared" si="5"/>
        <v>6.1905928633517009E-3</v>
      </c>
      <c r="W45">
        <f t="shared" si="6"/>
        <v>341.5</v>
      </c>
      <c r="X45">
        <f t="shared" si="7"/>
        <v>329</v>
      </c>
      <c r="Y45">
        <f t="shared" si="8"/>
        <v>1.8</v>
      </c>
      <c r="Z45">
        <f t="shared" si="9"/>
        <v>6.08</v>
      </c>
      <c r="AA45">
        <f t="shared" si="10"/>
        <v>349.4</v>
      </c>
      <c r="AB45">
        <f t="shared" si="11"/>
        <v>339</v>
      </c>
      <c r="AC45">
        <f t="shared" si="12"/>
        <v>1.9</v>
      </c>
      <c r="AD45">
        <f t="shared" si="13"/>
        <v>2.5299999999999998</v>
      </c>
      <c r="AE45">
        <f t="shared" si="14"/>
        <v>357.1</v>
      </c>
      <c r="AF45">
        <f t="shared" si="15"/>
        <v>344</v>
      </c>
      <c r="AG45">
        <f t="shared" si="16"/>
        <v>2</v>
      </c>
      <c r="AH45">
        <f t="shared" si="17"/>
        <v>1.59</v>
      </c>
      <c r="AI45">
        <f t="shared" si="18"/>
        <v>368.7</v>
      </c>
      <c r="AJ45">
        <f t="shared" si="19"/>
        <v>356</v>
      </c>
      <c r="AK45">
        <f t="shared" si="20"/>
        <v>2.1</v>
      </c>
      <c r="AL45">
        <f t="shared" si="21"/>
        <v>0.62</v>
      </c>
      <c r="AN45" t="str">
        <f t="shared" si="22"/>
        <v>341.5</v>
      </c>
      <c r="AO45" t="str">
        <f t="shared" si="23"/>
        <v>329</v>
      </c>
      <c r="AP45" t="str">
        <f t="shared" si="24"/>
        <v>1.8</v>
      </c>
      <c r="AQ45" t="str">
        <f t="shared" si="25"/>
        <v>6.08</v>
      </c>
      <c r="AR45" t="str">
        <f t="shared" si="26"/>
        <v>349.4</v>
      </c>
      <c r="AS45" t="str">
        <f t="shared" si="27"/>
        <v>339</v>
      </c>
      <c r="AT45" t="str">
        <f t="shared" si="28"/>
        <v>1.9</v>
      </c>
      <c r="AU45" t="str">
        <f t="shared" si="29"/>
        <v>2.53</v>
      </c>
      <c r="AV45" t="str">
        <f t="shared" si="30"/>
        <v>357.1</v>
      </c>
      <c r="AW45" t="str">
        <f t="shared" si="31"/>
        <v>344</v>
      </c>
      <c r="AX45" t="str">
        <f t="shared" si="32"/>
        <v>2</v>
      </c>
      <c r="AY45" t="str">
        <f t="shared" si="33"/>
        <v>1.59</v>
      </c>
      <c r="AZ45" t="str">
        <f t="shared" si="34"/>
        <v>368.7</v>
      </c>
      <c r="BA45" t="str">
        <f t="shared" si="35"/>
        <v>356</v>
      </c>
      <c r="BB45" t="str">
        <f t="shared" si="36"/>
        <v>2.1</v>
      </c>
      <c r="BC45" t="str">
        <f t="shared" si="37"/>
        <v>0.62</v>
      </c>
    </row>
    <row r="46" spans="2:55" x14ac:dyDescent="0.3">
      <c r="B46" t="s">
        <v>38</v>
      </c>
      <c r="C46" s="1">
        <v>9</v>
      </c>
      <c r="D46" s="1">
        <v>37</v>
      </c>
      <c r="E46">
        <f t="shared" si="1"/>
        <v>333</v>
      </c>
      <c r="F46">
        <v>343.80414450720002</v>
      </c>
      <c r="G46">
        <v>336</v>
      </c>
      <c r="H46">
        <v>1.7589999999999999</v>
      </c>
      <c r="I46">
        <f t="shared" si="2"/>
        <v>4.2184564903783903E-2</v>
      </c>
      <c r="J46">
        <v>349.920542432952</v>
      </c>
      <c r="K46">
        <v>339</v>
      </c>
      <c r="L46">
        <v>1.8759999999999999</v>
      </c>
      <c r="M46">
        <f t="shared" si="3"/>
        <v>2.9514979548518932E-2</v>
      </c>
      <c r="N46">
        <v>355.62406027129902</v>
      </c>
      <c r="O46">
        <v>348</v>
      </c>
      <c r="P46">
        <v>1.7809999999999999</v>
      </c>
      <c r="Q46">
        <f t="shared" si="4"/>
        <v>1.0302784150404075E-2</v>
      </c>
      <c r="R46">
        <v>363.26995681266698</v>
      </c>
      <c r="S46">
        <v>355</v>
      </c>
      <c r="T46">
        <v>1.6319999999999999</v>
      </c>
      <c r="U46">
        <f t="shared" si="5"/>
        <v>4.4702469257659333E-3</v>
      </c>
      <c r="W46">
        <f t="shared" si="6"/>
        <v>343.8</v>
      </c>
      <c r="X46">
        <f t="shared" si="7"/>
        <v>336</v>
      </c>
      <c r="Y46">
        <f t="shared" si="8"/>
        <v>1.8</v>
      </c>
      <c r="Z46">
        <f t="shared" si="9"/>
        <v>4.22</v>
      </c>
      <c r="AA46">
        <f t="shared" si="10"/>
        <v>349.9</v>
      </c>
      <c r="AB46">
        <f t="shared" si="11"/>
        <v>339</v>
      </c>
      <c r="AC46">
        <f t="shared" si="12"/>
        <v>1.9</v>
      </c>
      <c r="AD46">
        <f t="shared" si="13"/>
        <v>2.95</v>
      </c>
      <c r="AE46">
        <f t="shared" si="14"/>
        <v>355.6</v>
      </c>
      <c r="AF46">
        <f t="shared" si="15"/>
        <v>348</v>
      </c>
      <c r="AG46">
        <f t="shared" si="16"/>
        <v>1.8</v>
      </c>
      <c r="AH46">
        <f t="shared" si="17"/>
        <v>1.03</v>
      </c>
      <c r="AI46">
        <f t="shared" si="18"/>
        <v>363.3</v>
      </c>
      <c r="AJ46">
        <f t="shared" si="19"/>
        <v>355</v>
      </c>
      <c r="AK46">
        <f t="shared" si="20"/>
        <v>1.6</v>
      </c>
      <c r="AL46">
        <f t="shared" si="21"/>
        <v>0.45</v>
      </c>
      <c r="AN46" t="str">
        <f t="shared" si="22"/>
        <v>343.8</v>
      </c>
      <c r="AO46" t="str">
        <f t="shared" si="23"/>
        <v>336</v>
      </c>
      <c r="AP46" t="str">
        <f t="shared" si="24"/>
        <v>1.8</v>
      </c>
      <c r="AQ46" t="str">
        <f t="shared" si="25"/>
        <v>4.22</v>
      </c>
      <c r="AR46" t="str">
        <f t="shared" si="26"/>
        <v>349.9</v>
      </c>
      <c r="AS46" t="str">
        <f t="shared" si="27"/>
        <v>339</v>
      </c>
      <c r="AT46" t="str">
        <f t="shared" si="28"/>
        <v>1.9</v>
      </c>
      <c r="AU46" t="str">
        <f t="shared" si="29"/>
        <v>2.95</v>
      </c>
      <c r="AV46" t="str">
        <f t="shared" si="30"/>
        <v>355.6</v>
      </c>
      <c r="AW46" t="str">
        <f t="shared" si="31"/>
        <v>348</v>
      </c>
      <c r="AX46" t="str">
        <f t="shared" si="32"/>
        <v>1.8</v>
      </c>
      <c r="AY46" t="str">
        <f t="shared" si="33"/>
        <v>1.03</v>
      </c>
      <c r="AZ46" t="str">
        <f t="shared" si="34"/>
        <v>363.3</v>
      </c>
      <c r="BA46" t="str">
        <f t="shared" si="35"/>
        <v>355</v>
      </c>
      <c r="BB46" t="str">
        <f t="shared" si="36"/>
        <v>1.6</v>
      </c>
      <c r="BC46" t="str">
        <f t="shared" si="37"/>
        <v>0.45</v>
      </c>
    </row>
    <row r="47" spans="2:55" x14ac:dyDescent="0.3">
      <c r="B47" t="s">
        <v>38</v>
      </c>
      <c r="C47" s="1">
        <v>10</v>
      </c>
      <c r="D47" s="1">
        <v>33</v>
      </c>
      <c r="E47">
        <f t="shared" si="1"/>
        <v>330</v>
      </c>
      <c r="F47">
        <v>343.21494021320001</v>
      </c>
      <c r="G47">
        <v>330</v>
      </c>
      <c r="H47">
        <v>1.4790000000000001</v>
      </c>
      <c r="I47">
        <f t="shared" si="2"/>
        <v>8.0090546746666713E-2</v>
      </c>
      <c r="J47">
        <v>350.184288508755</v>
      </c>
      <c r="K47">
        <v>340</v>
      </c>
      <c r="L47">
        <v>1.4239999999999999</v>
      </c>
      <c r="M47">
        <f t="shared" si="3"/>
        <v>3.0861480329560619E-2</v>
      </c>
      <c r="N47">
        <v>358.53396769053398</v>
      </c>
      <c r="O47">
        <v>344</v>
      </c>
      <c r="P47">
        <v>1.4059999999999999</v>
      </c>
      <c r="Q47">
        <f t="shared" si="4"/>
        <v>2.2021163167475735E-2</v>
      </c>
      <c r="R47">
        <v>368.77590590159599</v>
      </c>
      <c r="S47">
        <v>356</v>
      </c>
      <c r="T47">
        <v>1.3540000000000001</v>
      </c>
      <c r="U47">
        <f t="shared" si="5"/>
        <v>7.7429732736945395E-3</v>
      </c>
      <c r="W47">
        <f t="shared" si="6"/>
        <v>343.2</v>
      </c>
      <c r="X47">
        <f t="shared" si="7"/>
        <v>330</v>
      </c>
      <c r="Y47">
        <f t="shared" si="8"/>
        <v>1.5</v>
      </c>
      <c r="Z47">
        <f t="shared" si="9"/>
        <v>8.01</v>
      </c>
      <c r="AA47">
        <f t="shared" si="10"/>
        <v>350.2</v>
      </c>
      <c r="AB47">
        <f t="shared" si="11"/>
        <v>340</v>
      </c>
      <c r="AC47">
        <f t="shared" si="12"/>
        <v>1.4</v>
      </c>
      <c r="AD47">
        <f t="shared" si="13"/>
        <v>3.09</v>
      </c>
      <c r="AE47">
        <f t="shared" si="14"/>
        <v>358.5</v>
      </c>
      <c r="AF47">
        <f t="shared" si="15"/>
        <v>344</v>
      </c>
      <c r="AG47">
        <f t="shared" si="16"/>
        <v>1.4</v>
      </c>
      <c r="AH47">
        <f t="shared" si="17"/>
        <v>2.2000000000000002</v>
      </c>
      <c r="AI47">
        <f t="shared" si="18"/>
        <v>368.8</v>
      </c>
      <c r="AJ47">
        <f t="shared" si="19"/>
        <v>356</v>
      </c>
      <c r="AK47">
        <f t="shared" si="20"/>
        <v>1.4</v>
      </c>
      <c r="AL47">
        <f t="shared" si="21"/>
        <v>0.77</v>
      </c>
      <c r="AN47" t="str">
        <f t="shared" si="22"/>
        <v>343.2</v>
      </c>
      <c r="AO47" t="str">
        <f t="shared" si="23"/>
        <v>330</v>
      </c>
      <c r="AP47" t="str">
        <f t="shared" si="24"/>
        <v>1.5</v>
      </c>
      <c r="AQ47" t="str">
        <f t="shared" si="25"/>
        <v>8.01</v>
      </c>
      <c r="AR47" t="str">
        <f t="shared" si="26"/>
        <v>350.2</v>
      </c>
      <c r="AS47" t="str">
        <f t="shared" si="27"/>
        <v>340</v>
      </c>
      <c r="AT47" t="str">
        <f t="shared" si="28"/>
        <v>1.4</v>
      </c>
      <c r="AU47" t="str">
        <f t="shared" si="29"/>
        <v>3.09</v>
      </c>
      <c r="AV47" t="str">
        <f t="shared" si="30"/>
        <v>358.5</v>
      </c>
      <c r="AW47" t="str">
        <f t="shared" si="31"/>
        <v>344</v>
      </c>
      <c r="AX47" t="str">
        <f t="shared" si="32"/>
        <v>1.4</v>
      </c>
      <c r="AY47" t="str">
        <f t="shared" si="33"/>
        <v>2.2</v>
      </c>
      <c r="AZ47" t="str">
        <f t="shared" si="34"/>
        <v>368.8</v>
      </c>
      <c r="BA47" t="str">
        <f t="shared" si="35"/>
        <v>356</v>
      </c>
      <c r="BB47" t="str">
        <f t="shared" si="36"/>
        <v>1.4</v>
      </c>
      <c r="BC47" t="str">
        <f t="shared" si="37"/>
        <v>0.77</v>
      </c>
    </row>
    <row r="48" spans="2:55" x14ac:dyDescent="0.3">
      <c r="B48" t="s">
        <v>38</v>
      </c>
      <c r="C48" s="1">
        <v>11</v>
      </c>
      <c r="D48" s="1">
        <v>31</v>
      </c>
      <c r="E48">
        <f t="shared" si="1"/>
        <v>341</v>
      </c>
      <c r="F48">
        <v>350.8946037</v>
      </c>
      <c r="G48">
        <v>343</v>
      </c>
      <c r="H48">
        <v>1.6870000000000001</v>
      </c>
      <c r="I48">
        <f t="shared" si="2"/>
        <v>5.0932927096774223E-2</v>
      </c>
      <c r="J48">
        <v>356.091666154824</v>
      </c>
      <c r="K48">
        <v>348</v>
      </c>
      <c r="L48">
        <v>1.7190000000000001</v>
      </c>
      <c r="M48">
        <f t="shared" si="3"/>
        <v>2.6102148886529026E-2</v>
      </c>
      <c r="N48">
        <v>362.61906043605501</v>
      </c>
      <c r="O48">
        <v>352</v>
      </c>
      <c r="P48">
        <v>1.74</v>
      </c>
      <c r="Q48">
        <f t="shared" si="4"/>
        <v>1.7127516832346788E-2</v>
      </c>
      <c r="R48">
        <v>371.43467833173497</v>
      </c>
      <c r="S48">
        <v>362</v>
      </c>
      <c r="T48">
        <v>1.5960000000000001</v>
      </c>
      <c r="U48">
        <f t="shared" si="5"/>
        <v>6.0868892462806268E-3</v>
      </c>
      <c r="W48">
        <f t="shared" si="6"/>
        <v>350.9</v>
      </c>
      <c r="X48">
        <f t="shared" si="7"/>
        <v>343</v>
      </c>
      <c r="Y48">
        <f t="shared" si="8"/>
        <v>1.7</v>
      </c>
      <c r="Z48">
        <f t="shared" si="9"/>
        <v>5.09</v>
      </c>
      <c r="AA48">
        <f t="shared" si="10"/>
        <v>356.1</v>
      </c>
      <c r="AB48">
        <f t="shared" si="11"/>
        <v>348</v>
      </c>
      <c r="AC48">
        <f t="shared" si="12"/>
        <v>1.7</v>
      </c>
      <c r="AD48">
        <f t="shared" si="13"/>
        <v>2.61</v>
      </c>
      <c r="AE48">
        <f t="shared" si="14"/>
        <v>362.6</v>
      </c>
      <c r="AF48">
        <f t="shared" si="15"/>
        <v>352</v>
      </c>
      <c r="AG48">
        <f t="shared" si="16"/>
        <v>1.7</v>
      </c>
      <c r="AH48">
        <f t="shared" si="17"/>
        <v>1.71</v>
      </c>
      <c r="AI48">
        <f t="shared" si="18"/>
        <v>371.4</v>
      </c>
      <c r="AJ48">
        <f t="shared" si="19"/>
        <v>362</v>
      </c>
      <c r="AK48">
        <f t="shared" si="20"/>
        <v>1.6</v>
      </c>
      <c r="AL48">
        <f t="shared" si="21"/>
        <v>0.61</v>
      </c>
      <c r="AN48" t="str">
        <f t="shared" si="22"/>
        <v>350.9</v>
      </c>
      <c r="AO48" t="str">
        <f t="shared" si="23"/>
        <v>343</v>
      </c>
      <c r="AP48" t="str">
        <f t="shared" si="24"/>
        <v>1.7</v>
      </c>
      <c r="AQ48" t="str">
        <f t="shared" si="25"/>
        <v>5.09</v>
      </c>
      <c r="AR48" t="str">
        <f t="shared" si="26"/>
        <v>356.1</v>
      </c>
      <c r="AS48" t="str">
        <f t="shared" si="27"/>
        <v>348</v>
      </c>
      <c r="AT48" t="str">
        <f t="shared" si="28"/>
        <v>1.7</v>
      </c>
      <c r="AU48" t="str">
        <f t="shared" si="29"/>
        <v>2.61</v>
      </c>
      <c r="AV48" t="str">
        <f t="shared" si="30"/>
        <v>362.6</v>
      </c>
      <c r="AW48" t="str">
        <f t="shared" si="31"/>
        <v>352</v>
      </c>
      <c r="AX48" t="str">
        <f t="shared" si="32"/>
        <v>1.7</v>
      </c>
      <c r="AY48" t="str">
        <f t="shared" si="33"/>
        <v>1.71</v>
      </c>
      <c r="AZ48" t="str">
        <f t="shared" si="34"/>
        <v>371.4</v>
      </c>
      <c r="BA48" t="str">
        <f t="shared" si="35"/>
        <v>362</v>
      </c>
      <c r="BB48" t="str">
        <f t="shared" si="36"/>
        <v>1.6</v>
      </c>
      <c r="BC48" t="str">
        <f t="shared" si="37"/>
        <v>0.61</v>
      </c>
    </row>
    <row r="49" spans="6:55" x14ac:dyDescent="0.3">
      <c r="F49">
        <f>AVERAGE(F3:F48)</f>
        <v>3985.9734482169688</v>
      </c>
      <c r="G49">
        <f t="shared" ref="G49:U49" si="38">AVERAGE(G3:G48)</f>
        <v>3809.4565217391305</v>
      </c>
      <c r="H49">
        <f t="shared" si="38"/>
        <v>90.310347826087011</v>
      </c>
      <c r="I49">
        <f t="shared" si="38"/>
        <v>7.2056570033300738E-2</v>
      </c>
      <c r="J49">
        <f t="shared" si="38"/>
        <v>4119.7124544835833</v>
      </c>
      <c r="K49">
        <f t="shared" si="38"/>
        <v>3916.413043478261</v>
      </c>
      <c r="L49">
        <f t="shared" si="38"/>
        <v>108.64547826086958</v>
      </c>
      <c r="M49">
        <f t="shared" si="38"/>
        <v>3.9144080953858268E-2</v>
      </c>
      <c r="N49">
        <f t="shared" si="38"/>
        <v>4269.7303124151422</v>
      </c>
      <c r="O49">
        <f t="shared" si="38"/>
        <v>4049.6521739130435</v>
      </c>
      <c r="P49">
        <f t="shared" si="38"/>
        <v>184.50171739130437</v>
      </c>
      <c r="Q49">
        <f t="shared" si="38"/>
        <v>2.114352278188374E-2</v>
      </c>
      <c r="R49">
        <f t="shared" si="38"/>
        <v>4491.7288227946519</v>
      </c>
      <c r="S49">
        <f t="shared" si="38"/>
        <v>4235.239130434783</v>
      </c>
      <c r="T49">
        <f t="shared" si="38"/>
        <v>419.42941304347841</v>
      </c>
      <c r="U49">
        <f t="shared" si="38"/>
        <v>1.0061406097712085E-2</v>
      </c>
      <c r="W49">
        <f t="shared" ref="W49" si="39">ROUND(F49,1)</f>
        <v>3986</v>
      </c>
      <c r="X49">
        <f t="shared" si="7"/>
        <v>3809</v>
      </c>
      <c r="Y49">
        <f t="shared" ref="Y49" si="40">IF(H49&lt;0.1,ROUND(H49,3),ROUND(H49,1))</f>
        <v>90.3</v>
      </c>
      <c r="Z49">
        <f t="shared" ref="Z49" si="41">ROUND(I49*100,2)</f>
        <v>7.21</v>
      </c>
      <c r="AA49">
        <f t="shared" ref="AA49" si="42">ROUND(J49,1)</f>
        <v>4119.7</v>
      </c>
      <c r="AB49">
        <f t="shared" si="11"/>
        <v>3916</v>
      </c>
      <c r="AC49">
        <f t="shared" ref="AC49" si="43">IF(L49&lt;0.1,ROUND(L49,3),ROUND(L49,1))</f>
        <v>108.6</v>
      </c>
      <c r="AD49">
        <f t="shared" ref="AD49" si="44">ROUND(M49*100,2)</f>
        <v>3.91</v>
      </c>
      <c r="AE49">
        <f t="shared" ref="AE49" si="45">ROUND(N49,1)</f>
        <v>4269.7</v>
      </c>
      <c r="AF49">
        <f t="shared" si="15"/>
        <v>4050</v>
      </c>
      <c r="AG49">
        <f t="shared" ref="AG49" si="46">IF(P49&lt;0.1,ROUND(P49,3),ROUND(P49,1))</f>
        <v>184.5</v>
      </c>
      <c r="AH49">
        <f t="shared" ref="AH49" si="47">ROUND(Q49*100,2)</f>
        <v>2.11</v>
      </c>
      <c r="AI49">
        <f t="shared" ref="AI49" si="48">ROUND(R49,1)</f>
        <v>4491.7</v>
      </c>
      <c r="AJ49">
        <f t="shared" si="19"/>
        <v>4235</v>
      </c>
      <c r="AK49">
        <f t="shared" ref="AK49" si="49">IF(T49&lt;0.1,ROUND(T49,3),ROUND(T49,1))</f>
        <v>419.4</v>
      </c>
      <c r="AL49">
        <f t="shared" ref="AL49" si="50">ROUND(U49*100,2)</f>
        <v>1.01</v>
      </c>
      <c r="AN49" t="str">
        <f>SUBSTITUTE(W49,",",".")</f>
        <v>3986</v>
      </c>
      <c r="AO49" t="str">
        <f t="shared" si="23"/>
        <v>3809</v>
      </c>
      <c r="AP49" t="str">
        <f t="shared" si="24"/>
        <v>90.3</v>
      </c>
      <c r="AQ49" t="str">
        <f t="shared" si="25"/>
        <v>7.21</v>
      </c>
      <c r="AR49" t="str">
        <f t="shared" si="26"/>
        <v>4119.7</v>
      </c>
      <c r="AS49" t="str">
        <f t="shared" si="27"/>
        <v>3916</v>
      </c>
      <c r="AT49" t="str">
        <f t="shared" si="28"/>
        <v>108.6</v>
      </c>
      <c r="AU49" t="str">
        <f t="shared" si="29"/>
        <v>3.91</v>
      </c>
      <c r="AV49" t="str">
        <f t="shared" si="30"/>
        <v>4269.7</v>
      </c>
      <c r="AW49" t="str">
        <f t="shared" si="31"/>
        <v>4050</v>
      </c>
      <c r="AX49" t="str">
        <f t="shared" si="32"/>
        <v>184.5</v>
      </c>
      <c r="AY49" t="str">
        <f t="shared" si="33"/>
        <v>2.11</v>
      </c>
      <c r="AZ49" t="str">
        <f t="shared" si="34"/>
        <v>4491.7</v>
      </c>
      <c r="BA49" t="str">
        <f t="shared" si="35"/>
        <v>4235</v>
      </c>
      <c r="BB49" t="str">
        <f t="shared" si="36"/>
        <v>419.4</v>
      </c>
      <c r="BC49" t="str">
        <f t="shared" si="37"/>
        <v>1.01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B4EF3-8FEA-45F7-8452-06DC498578CE}">
  <dimension ref="B3:I50"/>
  <sheetViews>
    <sheetView topLeftCell="D24" workbookViewId="0">
      <selection activeCell="I4" sqref="I4:I50"/>
    </sheetView>
  </sheetViews>
  <sheetFormatPr defaultRowHeight="14.4" x14ac:dyDescent="0.3"/>
  <cols>
    <col min="2" max="2" width="13.33203125" bestFit="1" customWidth="1"/>
    <col min="6" max="6" width="32.21875" bestFit="1" customWidth="1"/>
    <col min="7" max="7" width="16.44140625" bestFit="1" customWidth="1"/>
    <col min="8" max="8" width="15.88671875" bestFit="1" customWidth="1"/>
    <col min="9" max="9" width="16.77734375" bestFit="1" customWidth="1"/>
  </cols>
  <sheetData>
    <row r="3" spans="2:9" x14ac:dyDescent="0.3">
      <c r="B3" t="s">
        <v>25</v>
      </c>
      <c r="C3" t="s">
        <v>26</v>
      </c>
      <c r="D3" t="s">
        <v>27</v>
      </c>
      <c r="E3" t="s">
        <v>81</v>
      </c>
      <c r="F3" t="s">
        <v>88</v>
      </c>
      <c r="G3" t="s">
        <v>49</v>
      </c>
      <c r="H3" t="s">
        <v>74</v>
      </c>
      <c r="I3" t="s">
        <v>75</v>
      </c>
    </row>
    <row r="4" spans="2:9" x14ac:dyDescent="0.3">
      <c r="B4" t="s">
        <v>31</v>
      </c>
      <c r="C4" s="1">
        <v>7</v>
      </c>
      <c r="D4" s="1">
        <v>48</v>
      </c>
      <c r="E4">
        <f>C4*D4</f>
        <v>336</v>
      </c>
      <c r="F4" t="s">
        <v>40</v>
      </c>
      <c r="G4" t="str">
        <f>_xlfn.CONCAT(F4, " &amp; ", C4, " &amp; ",D4, " &amp; ",E4, " &amp; ",'Results - Filtered'!AO3, " &amp; ",'Results - Filtered'!AN3, " &amp; ",'Results - Filtered'!AS3, " &amp; ",'Results - Filtered'!AR3, " &amp; ",'Results - Filtered'!AW3, " &amp; ",'Results - Filtered'!AV3, " &amp; ",'Results - Filtered'!BA3, " &amp; ",'Results - Filtered'!AZ3, " \\")</f>
        <v>\hline \multirow{7}{*}{Buxey} &amp; 7 &amp; 48 &amp; 336 &amp; 336 &amp; 339.9 &amp; 338 &amp; 342.8 &amp; 342 &amp; 345.9 &amp; 346 &amp; 350.1 \\</v>
      </c>
      <c r="H4" t="str">
        <f>_xlfn.CONCAT(F4, " &amp; ", C4, " &amp; ",D4, " &amp; ",'Results - Filtered'!AO3, " &amp; ",'Results - Filtered'!AQ3, " &amp; ",'Results - Filtered'!AS3, " &amp; ",'Results - Filtered'!AU3, " &amp; ",'Results - Filtered'!AW3, " &amp; ",'Results - Filtered'!AY3, " &amp; ",'Results - Filtered'!BA3, " &amp; ",'Results - Filtered'!BC3, " \\ ")</f>
        <v xml:space="preserve">\hline \multirow{7}{*}{Buxey} &amp; 7 &amp; 48 &amp; 336 &amp; 1.62 &amp; 338 &amp; 0.99 &amp; 342 &amp; 0.4 &amp; 346 &amp; 0.17 \\ </v>
      </c>
      <c r="I4" t="str">
        <f>_xlfn.CONCAT(F4, " &amp; ", C4, " &amp; ",D4, " &amp; ",'Results - Filtered'!AO3, " &amp; ",'Results - Filtered'!AP3, " &amp; ",'Results - Filtered'!AS3, " &amp; ",'Results - Filtered'!AT3, " &amp; ",'Results - Filtered'!AW3, " &amp; ",'Results - Filtered'!AX3, " &amp; ",'Results - Filtered'!BA3, " &amp; ",'Results - Filtered'!BB3, " \\ ")</f>
        <v xml:space="preserve">\hline \multirow{7}{*}{Buxey} &amp; 7 &amp; 48 &amp; 336 &amp; 0.3 &amp; 338 &amp; 0.4 &amp; 342 &amp; 0.4 &amp; 346 &amp; 0.3 \\ </v>
      </c>
    </row>
    <row r="5" spans="2:9" x14ac:dyDescent="0.3">
      <c r="B5" t="s">
        <v>31</v>
      </c>
      <c r="C5" s="1">
        <v>8</v>
      </c>
      <c r="D5" s="1">
        <v>42</v>
      </c>
      <c r="E5">
        <f t="shared" ref="E5:E49" si="0">C5*D5</f>
        <v>336</v>
      </c>
      <c r="G5" t="str">
        <f>_xlfn.CONCAT(F5, " &amp; ", C5, " &amp; ",D5, " &amp; ",E5, " &amp; ",'Results - Filtered'!AO4, " &amp; ",'Results - Filtered'!AN4, " &amp; ",'Results - Filtered'!AS4, " &amp; ",'Results - Filtered'!AR4, " &amp; ",'Results - Filtered'!AW4, " &amp; ",'Results - Filtered'!AV4, " &amp; ",'Results - Filtered'!BA4, " &amp; ",'Results - Filtered'!AZ4, " \\")</f>
        <v xml:space="preserve"> &amp; 8 &amp; 42 &amp; 336 &amp; 336 &amp; 342.3 &amp; 341 &amp; 347.3 &amp; 346 &amp; 351.4 &amp; 350 &amp; 357.1 \\</v>
      </c>
      <c r="H5" t="str">
        <f>_xlfn.CONCAT(F5, " &amp; ", C5, " &amp; ",D5, " &amp; ",'Results - Filtered'!AO4, " &amp; ",'Results - Filtered'!AQ4, " &amp; ",'Results - Filtered'!AS4, " &amp; ",'Results - Filtered'!AU4, " &amp; ",'Results - Filtered'!AW4, " &amp; ",'Results - Filtered'!AY4, " &amp; ",'Results - Filtered'!BA4, " &amp; ",'Results - Filtered'!BC4, " \\ ")</f>
        <v xml:space="preserve"> &amp; 8 &amp; 42 &amp; 336 &amp; 2.99 &amp; 341 &amp; 1.5 &amp; 346 &amp; 0.64 &amp; 350 &amp; 0.34 \\ </v>
      </c>
      <c r="I5" t="str">
        <f>_xlfn.CONCAT(F5, " &amp; ", C5, " &amp; ",D5, " &amp; ",'Results - Filtered'!AO4, " &amp; ",'Results - Filtered'!AP4, " &amp; ",'Results - Filtered'!AS4, " &amp; ",'Results - Filtered'!AT4, " &amp; ",'Results - Filtered'!AW4, " &amp; ",'Results - Filtered'!AX4, " &amp; ",'Results - Filtered'!BA4, " &amp; ",'Results - Filtered'!BB4, " \\ ")</f>
        <v xml:space="preserve"> &amp; 8 &amp; 42 &amp; 336 &amp; 0.4 &amp; 341 &amp; 0.4 &amp; 346 &amp; 0.4 &amp; 350 &amp; 0.3 \\ </v>
      </c>
    </row>
    <row r="6" spans="2:9" x14ac:dyDescent="0.3">
      <c r="B6" t="s">
        <v>31</v>
      </c>
      <c r="C6" s="1">
        <v>9</v>
      </c>
      <c r="D6" s="1">
        <v>38</v>
      </c>
      <c r="E6">
        <f t="shared" si="0"/>
        <v>342</v>
      </c>
      <c r="G6" t="str">
        <f>_xlfn.CONCAT(F6, " &amp; ", C6, " &amp; ",D6, " &amp; ",E6, " &amp; ",'Results - Filtered'!AO5, " &amp; ",'Results - Filtered'!AN5, " &amp; ",'Results - Filtered'!AS5, " &amp; ",'Results - Filtered'!AR5, " &amp; ",'Results - Filtered'!AW5, " &amp; ",'Results - Filtered'!AV5, " &amp; ",'Results - Filtered'!BA5, " &amp; ",'Results - Filtered'!AZ5, " \\")</f>
        <v xml:space="preserve"> &amp; 9 &amp; 38 &amp; 342 &amp; 342 &amp; 343.1 &amp; 342 &amp; 344.1 &amp; 343 &amp; 346.2 &amp; 346 &amp; 347.4 \\</v>
      </c>
      <c r="H6" t="str">
        <f>_xlfn.CONCAT(F6, " &amp; ", C6, " &amp; ",D6, " &amp; ",'Results - Filtered'!AO5, " &amp; ",'Results - Filtered'!AQ5, " &amp; ",'Results - Filtered'!AS5, " &amp; ",'Results - Filtered'!AU5, " &amp; ",'Results - Filtered'!AW5, " &amp; ",'Results - Filtered'!AY5, " &amp; ",'Results - Filtered'!BA5, " &amp; ",'Results - Filtered'!BC5, " \\ ")</f>
        <v xml:space="preserve"> &amp; 9 &amp; 38 &amp; 342 &amp; 0.56 &amp; 342 &amp; 0.56 &amp; 343 &amp; 0.42 &amp; 346 &amp; 0.07 \\ </v>
      </c>
      <c r="I6" t="str">
        <f>_xlfn.CONCAT(F6, " &amp; ", C6, " &amp; ",D6, " &amp; ",'Results - Filtered'!AO5, " &amp; ",'Results - Filtered'!AP5, " &amp; ",'Results - Filtered'!AS5, " &amp; ",'Results - Filtered'!AT5, " &amp; ",'Results - Filtered'!AW5, " &amp; ",'Results - Filtered'!AX5, " &amp; ",'Results - Filtered'!BA5, " &amp; ",'Results - Filtered'!BB5, " \\ ")</f>
        <v xml:space="preserve"> &amp; 9 &amp; 38 &amp; 342 &amp; 0.4 &amp; 342 &amp; 0.4 &amp; 343 &amp; 0.6 &amp; 346 &amp; 0.4 \\ </v>
      </c>
    </row>
    <row r="7" spans="2:9" x14ac:dyDescent="0.3">
      <c r="B7" t="s">
        <v>31</v>
      </c>
      <c r="C7" s="1">
        <v>10</v>
      </c>
      <c r="D7" s="1">
        <v>34</v>
      </c>
      <c r="E7">
        <f t="shared" si="0"/>
        <v>340</v>
      </c>
      <c r="G7" t="str">
        <f>_xlfn.CONCAT(F7, " &amp; ", C7, " &amp; ",D7, " &amp; ",E7, " &amp; ",'Results - Filtered'!AO6, " &amp; ",'Results - Filtered'!AN6, " &amp; ",'Results - Filtered'!AS6, " &amp; ",'Results - Filtered'!AR6, " &amp; ",'Results - Filtered'!AW6, " &amp; ",'Results - Filtered'!AV6, " &amp; ",'Results - Filtered'!BA6, " &amp; ",'Results - Filtered'!AZ6, " \\")</f>
        <v xml:space="preserve"> &amp; 10 &amp; 34 &amp; 340 &amp; 340 &amp; 343.9 &amp; 342 &amp; 347 &amp; 346 &amp; 348.3 &amp; 348 &amp; 351.4 \\</v>
      </c>
      <c r="H7" t="str">
        <f>_xlfn.CONCAT(F7, " &amp; ", C7, " &amp; ",D7, " &amp; ",'Results - Filtered'!AO6, " &amp; ",'Results - Filtered'!AQ6, " &amp; ",'Results - Filtered'!AS6, " &amp; ",'Results - Filtered'!AU6, " &amp; ",'Results - Filtered'!AW6, " &amp; ",'Results - Filtered'!AY6, " &amp; ",'Results - Filtered'!BA6, " &amp; ",'Results - Filtered'!BC6, " \\ ")</f>
        <v xml:space="preserve"> &amp; 10 &amp; 34 &amp; 340 &amp; 2.27 &amp; 342 &amp; 1.46 &amp; 346 &amp; 0.34 &amp; 348 &amp; 0.2 \\ </v>
      </c>
      <c r="I7" t="str">
        <f>_xlfn.CONCAT(F7, " &amp; ", C7, " &amp; ",D7, " &amp; ",'Results - Filtered'!AO6, " &amp; ",'Results - Filtered'!AP6, " &amp; ",'Results - Filtered'!AS6, " &amp; ",'Results - Filtered'!AT6, " &amp; ",'Results - Filtered'!AW6, " &amp; ",'Results - Filtered'!AX6, " &amp; ",'Results - Filtered'!BA6, " &amp; ",'Results - Filtered'!BB6, " \\ ")</f>
        <v xml:space="preserve"> &amp; 10 &amp; 34 &amp; 340 &amp; 0.4 &amp; 342 &amp; 0.5 &amp; 346 &amp; 0.5 &amp; 348 &amp; 0.4 \\ </v>
      </c>
    </row>
    <row r="8" spans="2:9" x14ac:dyDescent="0.3">
      <c r="B8" t="s">
        <v>31</v>
      </c>
      <c r="C8" s="1">
        <v>11</v>
      </c>
      <c r="D8" s="1">
        <v>31</v>
      </c>
      <c r="E8">
        <f t="shared" si="0"/>
        <v>341</v>
      </c>
      <c r="G8" t="str">
        <f>_xlfn.CONCAT(F8, " &amp; ", C8, " &amp; ",D8, " &amp; ",E8, " &amp; ",'Results - Filtered'!AO7, " &amp; ",'Results - Filtered'!AN7, " &amp; ",'Results - Filtered'!AS7, " &amp; ",'Results - Filtered'!AR7, " &amp; ",'Results - Filtered'!AW7, " &amp; ",'Results - Filtered'!AV7, " &amp; ",'Results - Filtered'!BA7, " &amp; ",'Results - Filtered'!AZ7, " \\")</f>
        <v xml:space="preserve"> &amp; 11 &amp; 31 &amp; 341 &amp; 343 &amp; 348.7 &amp; 346 &amp; 353.5 &amp; 353 &amp; 358.5 &amp; 357 &amp; 364.9 \\</v>
      </c>
      <c r="H8" t="str">
        <f>_xlfn.CONCAT(F8, " &amp; ", C8, " &amp; ",D8, " &amp; ",'Results - Filtered'!AO7, " &amp; ",'Results - Filtered'!AQ7, " &amp; ",'Results - Filtered'!AS7, " &amp; ",'Results - Filtered'!AU7, " &amp; ",'Results - Filtered'!AW7, " &amp; ",'Results - Filtered'!AY7, " &amp; ",'Results - Filtered'!BA7, " &amp; ",'Results - Filtered'!BC7, " \\ ")</f>
        <v xml:space="preserve"> &amp; 11 &amp; 31 &amp; 343 &amp; 3.66 &amp; 346 &amp; 2.42 &amp; 353 &amp; 0.89 &amp; 357 &amp; 0.51 \\ </v>
      </c>
      <c r="I8" t="str">
        <f>_xlfn.CONCAT(F8, " &amp; ", C8, " &amp; ",D8, " &amp; ",'Results - Filtered'!AO7, " &amp; ",'Results - Filtered'!AP7, " &amp; ",'Results - Filtered'!AS7, " &amp; ",'Results - Filtered'!AT7, " &amp; ",'Results - Filtered'!AW7, " &amp; ",'Results - Filtered'!AX7, " &amp; ",'Results - Filtered'!BA7, " &amp; ",'Results - Filtered'!BB7, " \\ ")</f>
        <v xml:space="preserve"> &amp; 11 &amp; 31 &amp; 343 &amp; 0.3 &amp; 346 &amp; 0.3 &amp; 353 &amp; 0.3 &amp; 357 &amp; 0.3 \\ </v>
      </c>
    </row>
    <row r="9" spans="2:9" x14ac:dyDescent="0.3">
      <c r="B9" t="s">
        <v>31</v>
      </c>
      <c r="C9" s="1">
        <v>12</v>
      </c>
      <c r="D9" s="1">
        <v>29</v>
      </c>
      <c r="E9">
        <f t="shared" si="0"/>
        <v>348</v>
      </c>
      <c r="G9" t="str">
        <f>_xlfn.CONCAT(F9, " &amp; ", C9, " &amp; ",D9, " &amp; ",E9, " &amp; ",'Results - Filtered'!AO8, " &amp; ",'Results - Filtered'!AN8, " &amp; ",'Results - Filtered'!AS8, " &amp; ",'Results - Filtered'!AR8, " &amp; ",'Results - Filtered'!AW8, " &amp; ",'Results - Filtered'!AV8, " &amp; ",'Results - Filtered'!BA8, " &amp; ",'Results - Filtered'!AZ8, " \\")</f>
        <v xml:space="preserve"> &amp; 12 &amp; 29 &amp; 348 &amp; 348 &amp; 351.9 &amp; 352 &amp; 354.2 &amp; 353 &amp; 356.1 &amp; 356 &amp; 358.8 \\</v>
      </c>
      <c r="H9" t="str">
        <f>_xlfn.CONCAT(F9, " &amp; ", C9, " &amp; ",D9, " &amp; ",'Results - Filtered'!AO8, " &amp; ",'Results - Filtered'!AQ8, " &amp; ",'Results - Filtered'!AS8, " &amp; ",'Results - Filtered'!AU8, " &amp; ",'Results - Filtered'!AW8, " &amp; ",'Results - Filtered'!AY8, " &amp; ",'Results - Filtered'!BA8, " &amp; ",'Results - Filtered'!BC8, " \\ ")</f>
        <v xml:space="preserve"> &amp; 12 &amp; 29 &amp; 348 &amp; 2.68 &amp; 352 &amp; 0.75 &amp; 353 &amp; 0.53 &amp; 356 &amp; 0.19 \\ </v>
      </c>
      <c r="I9" t="str">
        <f>_xlfn.CONCAT(F9, " &amp; ", C9, " &amp; ",D9, " &amp; ",'Results - Filtered'!AO8, " &amp; ",'Results - Filtered'!AP8, " &amp; ",'Results - Filtered'!AS8, " &amp; ",'Results - Filtered'!AT8, " &amp; ",'Results - Filtered'!AW8, " &amp; ",'Results - Filtered'!AX8, " &amp; ",'Results - Filtered'!BA8, " &amp; ",'Results - Filtered'!BB8, " \\ ")</f>
        <v xml:space="preserve"> &amp; 12 &amp; 29 &amp; 348 &amp; 0.3 &amp; 352 &amp; 0.3 &amp; 353 &amp; 0.4 &amp; 356 &amp; 0.3 \\ </v>
      </c>
    </row>
    <row r="10" spans="2:9" x14ac:dyDescent="0.3">
      <c r="B10" t="s">
        <v>31</v>
      </c>
      <c r="C10" s="1">
        <v>13</v>
      </c>
      <c r="D10" s="1">
        <v>28</v>
      </c>
      <c r="E10">
        <f t="shared" si="0"/>
        <v>364</v>
      </c>
      <c r="G10" t="str">
        <f>_xlfn.CONCAT(F10, " &amp; ", C10, " &amp; ",D10, " &amp; ",E10, " &amp; ",'Results - Filtered'!AO9, " &amp; ",'Results - Filtered'!AN9, " &amp; ",'Results - Filtered'!AS9, " &amp; ",'Results - Filtered'!AR9, " &amp; ",'Results - Filtered'!AW9, " &amp; ",'Results - Filtered'!AV9, " &amp; ",'Results - Filtered'!BA9, " &amp; ",'Results - Filtered'!AZ9, " \\")</f>
        <v xml:space="preserve"> &amp; 13 &amp; 28 &amp; 364 &amp; 364 &amp; 364 &amp; 364 &amp; 364 &amp; 364 &amp; 364 &amp; 364 &amp; 364 \\</v>
      </c>
      <c r="H10" t="str">
        <f>_xlfn.CONCAT(F10, " &amp; ", C10, " &amp; ",D10, " &amp; ",'Results - Filtered'!AO9, " &amp; ",'Results - Filtered'!AQ9, " &amp; ",'Results - Filtered'!AS9, " &amp; ",'Results - Filtered'!AU9, " &amp; ",'Results - Filtered'!AW9, " &amp; ",'Results - Filtered'!AY9, " &amp; ",'Results - Filtered'!BA9, " &amp; ",'Results - Filtered'!BC9, " \\ ")</f>
        <v xml:space="preserve"> &amp; 13 &amp; 28 &amp; 364 &amp; 0 &amp; 364 &amp; 0 &amp; 364 &amp; 0 &amp; 364 &amp; 0 \\ </v>
      </c>
      <c r="I10" t="str">
        <f>_xlfn.CONCAT(F10, " &amp; ", C10, " &amp; ",D10, " &amp; ",'Results - Filtered'!AO9, " &amp; ",'Results - Filtered'!AP9, " &amp; ",'Results - Filtered'!AS9, " &amp; ",'Results - Filtered'!AT9, " &amp; ",'Results - Filtered'!AW9, " &amp; ",'Results - Filtered'!AX9, " &amp; ",'Results - Filtered'!BA9, " &amp; ",'Results - Filtered'!BB9, " \\ ")</f>
        <v xml:space="preserve"> &amp; 13 &amp; 28 &amp; 364 &amp; 0.4 &amp; 364 &amp; 0.4 &amp; 364 &amp; 0.4 &amp; 364 &amp; 0.4 \\ </v>
      </c>
    </row>
    <row r="11" spans="2:9" x14ac:dyDescent="0.3">
      <c r="B11" t="s">
        <v>32</v>
      </c>
      <c r="C11" s="1">
        <v>6</v>
      </c>
      <c r="D11" s="1">
        <v>77</v>
      </c>
      <c r="E11">
        <f t="shared" si="0"/>
        <v>462</v>
      </c>
      <c r="F11" t="s">
        <v>41</v>
      </c>
      <c r="G11" t="str">
        <f>_xlfn.CONCAT(F11, " &amp; ", C11, " &amp; ",D11, " &amp; ",E11, " &amp; ",'Results - Filtered'!AO10, " &amp; ",'Results - Filtered'!AN10, " &amp; ",'Results - Filtered'!AS10, " &amp; ",'Results - Filtered'!AR10, " &amp; ",'Results - Filtered'!AW10, " &amp; ",'Results - Filtered'!AV10, " &amp; ",'Results - Filtered'!BA10, " &amp; ",'Results - Filtered'!AZ10, " \\")</f>
        <v>\hline \multirow{4}{*}{Gunther} &amp; 6 &amp; 77 &amp; 462 &amp; 475 &amp; 526.1 &amp; 504 &amp; 566 &amp; 546 &amp; 607.5 &amp; 601 &amp; 665.6 \\</v>
      </c>
      <c r="H11" t="str">
        <f>_xlfn.CONCAT(F11, " &amp; ", C11, " &amp; ",D11, " &amp; ",'Results - Filtered'!AO10, " &amp; ",'Results - Filtered'!AQ10, " &amp; ",'Results - Filtered'!AS10, " &amp; ",'Results - Filtered'!AU10, " &amp; ",'Results - Filtered'!AW10, " &amp; ",'Results - Filtered'!AY10, " &amp; ",'Results - Filtered'!BA10, " &amp; ",'Results - Filtered'!BC10, " \\ ")</f>
        <v xml:space="preserve">\hline \multirow{4}{*}{Gunther} &amp; 6 &amp; 77 &amp; 475 &amp; 13.28 &amp; 504 &amp; 8.05 &amp; 546 &amp; 3.99 &amp; 601 &amp; 1.68 \\ </v>
      </c>
      <c r="I11" t="str">
        <f>_xlfn.CONCAT(F11, " &amp; ", C11, " &amp; ",D11, " &amp; ",'Results - Filtered'!AO10, " &amp; ",'Results - Filtered'!AP10, " &amp; ",'Results - Filtered'!AS10, " &amp; ",'Results - Filtered'!AT10, " &amp; ",'Results - Filtered'!AW10, " &amp; ",'Results - Filtered'!AX10, " &amp; ",'Results - Filtered'!BA10, " &amp; ",'Results - Filtered'!BB10, " \\ ")</f>
        <v xml:space="preserve">\hline \multirow{4}{*}{Gunther} &amp; 6 &amp; 77 &amp; 475 &amp; 5 &amp; 504 &amp; 5.8 &amp; 546 &amp; 7.8 &amp; 601 &amp; 8.9 \\ </v>
      </c>
    </row>
    <row r="12" spans="2:9" x14ac:dyDescent="0.3">
      <c r="B12" t="s">
        <v>32</v>
      </c>
      <c r="C12" s="1">
        <v>7</v>
      </c>
      <c r="D12" s="1">
        <v>64</v>
      </c>
      <c r="E12">
        <f t="shared" si="0"/>
        <v>448</v>
      </c>
      <c r="G12" t="str">
        <f>_xlfn.CONCAT(F12, " &amp; ", C12, " &amp; ",D12, " &amp; ",E12, " &amp; ",'Results - Filtered'!AO11, " &amp; ",'Results - Filtered'!AN11, " &amp; ",'Results - Filtered'!AS11, " &amp; ",'Results - Filtered'!AR11, " &amp; ",'Results - Filtered'!AW11, " &amp; ",'Results - Filtered'!AV11, " &amp; ",'Results - Filtered'!BA11, " &amp; ",'Results - Filtered'!AZ11, " \\")</f>
        <v xml:space="preserve"> &amp; 7 &amp; 64 &amp; 448 &amp; 460 &amp; 516.5 &amp; 498 &amp; 554.2 &amp; 534 &amp; 595.5 &amp; 587 &amp; 654.5 \\</v>
      </c>
      <c r="H12" t="str">
        <f>_xlfn.CONCAT(F12, " &amp; ", C12, " &amp; ",D12, " &amp; ",'Results - Filtered'!AO11, " &amp; ",'Results - Filtered'!AQ11, " &amp; ",'Results - Filtered'!AS11, " &amp; ",'Results - Filtered'!AU11, " &amp; ",'Results - Filtered'!AW11, " &amp; ",'Results - Filtered'!AY11, " &amp; ",'Results - Filtered'!BA11, " &amp; ",'Results - Filtered'!BC11, " \\ ")</f>
        <v xml:space="preserve"> &amp; 7 &amp; 64 &amp; 460 &amp; 17.64 &amp; 498 &amp; 8.78 &amp; 534 &amp; 4.8 &amp; 587 &amp; 2.11 \\ </v>
      </c>
      <c r="I12" t="str">
        <f>_xlfn.CONCAT(F12, " &amp; ", C12, " &amp; ",D12, " &amp; ",'Results - Filtered'!AO11, " &amp; ",'Results - Filtered'!AP11, " &amp; ",'Results - Filtered'!AS11, " &amp; ",'Results - Filtered'!AT11, " &amp; ",'Results - Filtered'!AW11, " &amp; ",'Results - Filtered'!AX11, " &amp; ",'Results - Filtered'!BA11, " &amp; ",'Results - Filtered'!BB11, " \\ ")</f>
        <v xml:space="preserve"> &amp; 7 &amp; 64 &amp; 460 &amp; 1.9 &amp; 498 &amp; 2.4 &amp; 534 &amp; 3.2 &amp; 587 &amp; 5.3 \\ </v>
      </c>
    </row>
    <row r="13" spans="2:9" x14ac:dyDescent="0.3">
      <c r="B13" t="s">
        <v>32</v>
      </c>
      <c r="C13" s="1">
        <v>8</v>
      </c>
      <c r="D13" s="1">
        <v>56</v>
      </c>
      <c r="E13">
        <f t="shared" si="0"/>
        <v>448</v>
      </c>
      <c r="G13" t="str">
        <f>_xlfn.CONCAT(F13, " &amp; ", C13, " &amp; ",D13, " &amp; ",E13, " &amp; ",'Results - Filtered'!AO12, " &amp; ",'Results - Filtered'!AN12, " &amp; ",'Results - Filtered'!AS12, " &amp; ",'Results - Filtered'!AR12, " &amp; ",'Results - Filtered'!AW12, " &amp; ",'Results - Filtered'!AV12, " &amp; ",'Results - Filtered'!BA12, " &amp; ",'Results - Filtered'!AZ12, " \\")</f>
        <v xml:space="preserve"> &amp; 8 &amp; 56 &amp; 448 &amp; 458 &amp; 518.4 &amp; 499 &amp; 560.5 &amp; 539 &amp; 602.8 &amp; 595 &amp; 665.7 \\</v>
      </c>
      <c r="H13" t="str">
        <f>_xlfn.CONCAT(F13, " &amp; ", C13, " &amp; ",D13, " &amp; ",'Results - Filtered'!AO12, " &amp; ",'Results - Filtered'!AQ12, " &amp; ",'Results - Filtered'!AS12, " &amp; ",'Results - Filtered'!AU12, " &amp; ",'Results - Filtered'!AW12, " &amp; ",'Results - Filtered'!AY12, " &amp; ",'Results - Filtered'!BA12, " &amp; ",'Results - Filtered'!BC12, " \\ ")</f>
        <v xml:space="preserve"> &amp; 8 &amp; 56 &amp; 458 &amp; 21.57 &amp; 499 &amp; 10.98 &amp; 539 &amp; 5.7 &amp; 595 &amp; 2.53 \\ </v>
      </c>
      <c r="I13" t="str">
        <f>_xlfn.CONCAT(F13, " &amp; ", C13, " &amp; ",D13, " &amp; ",'Results - Filtered'!AO12, " &amp; ",'Results - Filtered'!AP12, " &amp; ",'Results - Filtered'!AS12, " &amp; ",'Results - Filtered'!AT12, " &amp; ",'Results - Filtered'!AW12, " &amp; ",'Results - Filtered'!AX12, " &amp; ",'Results - Filtered'!BA12, " &amp; ",'Results - Filtered'!BB12, " \\ ")</f>
        <v xml:space="preserve"> &amp; 8 &amp; 56 &amp; 458 &amp; 1.3 &amp; 499 &amp; 1.8 &amp; 539 &amp; 2.3 &amp; 595 &amp; 5 \\ </v>
      </c>
    </row>
    <row r="14" spans="2:9" x14ac:dyDescent="0.3">
      <c r="B14" t="s">
        <v>32</v>
      </c>
      <c r="C14" s="1">
        <v>9</v>
      </c>
      <c r="D14" s="1">
        <v>54</v>
      </c>
      <c r="E14">
        <f t="shared" si="0"/>
        <v>486</v>
      </c>
      <c r="G14" t="str">
        <f>_xlfn.CONCAT(F14, " &amp; ", C14, " &amp; ",D14, " &amp; ",E14, " &amp; ",'Results - Filtered'!AO13, " &amp; ",'Results - Filtered'!AN13, " &amp; ",'Results - Filtered'!AS13, " &amp; ",'Results - Filtered'!AR13, " &amp; ",'Results - Filtered'!AW13, " &amp; ",'Results - Filtered'!AV13, " &amp; ",'Results - Filtered'!BA13, " &amp; ",'Results - Filtered'!AZ13, " \\")</f>
        <v xml:space="preserve"> &amp; 9 &amp; 54 &amp; 486 &amp; 486 &amp; 516 &amp; 517 &amp; 539.2 &amp; 534 &amp; 555.3 &amp; 549 &amp; 576.7 \\</v>
      </c>
      <c r="H14" t="str">
        <f>_xlfn.CONCAT(F14, " &amp; ", C14, " &amp; ",D14, " &amp; ",'Results - Filtered'!AO13, " &amp; ",'Results - Filtered'!AQ13, " &amp; ",'Results - Filtered'!AS13, " &amp; ",'Results - Filtered'!AU13, " &amp; ",'Results - Filtered'!AW13, " &amp; ",'Results - Filtered'!AY13, " &amp; ",'Results - Filtered'!BA13, " &amp; ",'Results - Filtered'!BC13, " \\ ")</f>
        <v xml:space="preserve"> &amp; 9 &amp; 54 &amp; 486 &amp; 11.12 &amp; 517 &amp; 4.12 &amp; 534 &amp; 1.98 &amp; 549 &amp; 1.03 \\ </v>
      </c>
      <c r="I14" t="str">
        <f>_xlfn.CONCAT(F14, " &amp; ", C14, " &amp; ",D14, " &amp; ",'Results - Filtered'!AO13, " &amp; ",'Results - Filtered'!AP13, " &amp; ",'Results - Filtered'!AS13, " &amp; ",'Results - Filtered'!AT13, " &amp; ",'Results - Filtered'!AW13, " &amp; ",'Results - Filtered'!AX13, " &amp; ",'Results - Filtered'!BA13, " &amp; ",'Results - Filtered'!BB13, " \\ ")</f>
        <v xml:space="preserve"> &amp; 9 &amp; 54 &amp; 486 &amp; 3.1 &amp; 517 &amp; 3.4 &amp; 534 &amp; 3.5 &amp; 549 &amp; 4.8 \\ </v>
      </c>
    </row>
    <row r="15" spans="2:9" x14ac:dyDescent="0.3">
      <c r="B15" t="s">
        <v>33</v>
      </c>
      <c r="C15" s="1">
        <v>3</v>
      </c>
      <c r="D15" s="1">
        <v>4659</v>
      </c>
      <c r="E15">
        <f t="shared" si="0"/>
        <v>13977</v>
      </c>
      <c r="F15" t="s">
        <v>42</v>
      </c>
      <c r="G15" t="str">
        <f>_xlfn.CONCAT(F15, " &amp; ", C15, " &amp; ",D15, " &amp; ",E15, " &amp; ",'Results - Filtered'!AO14, " &amp; ",'Results - Filtered'!AN14, " &amp; ",'Results - Filtered'!AS14, " &amp; ",'Results - Filtered'!AR14, " &amp; ",'Results - Filtered'!AW14, " &amp; ",'Results - Filtered'!AV14, " &amp; ",'Results - Filtered'!BA14, " &amp; ",'Results - Filtered'!AZ14, " \\")</f>
        <v>\hline \multirow{8}{*}{Hahn} &amp; 3 &amp; 4659 &amp; 13977 &amp; 14030 &amp; 14849.7 &amp; 14664 &amp; 15375.7 &amp; 15069 &amp; 15960.9 &amp; 15832 &amp; 16835.6 \\</v>
      </c>
      <c r="H15" t="str">
        <f>_xlfn.CONCAT(F15, " &amp; ", C15, " &amp; ",D15, " &amp; ",'Results - Filtered'!AO14, " &amp; ",'Results - Filtered'!AQ14, " &amp; ",'Results - Filtered'!AS14, " &amp; ",'Results - Filtered'!AU14, " &amp; ",'Results - Filtered'!AW14, " &amp; ",'Results - Filtered'!AY14, " &amp; ",'Results - Filtered'!BA14, " &amp; ",'Results - Filtered'!BC14, " \\ ")</f>
        <v xml:space="preserve">\hline \multirow{8}{*}{Hahn} &amp; 3 &amp; 4659 &amp; 14030 &amp; 3.52 &amp; 14664 &amp; 1.53 &amp; 15069 &amp; 0.96 &amp; 15832 &amp; 0.43 \\ </v>
      </c>
      <c r="I15" t="str">
        <f>_xlfn.CONCAT(F15, " &amp; ", C15, " &amp; ",D15, " &amp; ",'Results - Filtered'!AO14, " &amp; ",'Results - Filtered'!AP14, " &amp; ",'Results - Filtered'!AS14, " &amp; ",'Results - Filtered'!AT14, " &amp; ",'Results - Filtered'!AW14, " &amp; ",'Results - Filtered'!AX14, " &amp; ",'Results - Filtered'!BA14, " &amp; ",'Results - Filtered'!BB14, " \\ ")</f>
        <v xml:space="preserve">\hline \multirow{8}{*}{Hahn} &amp; 3 &amp; 4659 &amp; 14030 &amp; 2.9 &amp; 14664 &amp; 66 &amp; 15069 &amp; 74.7 &amp; 15832 &amp; 155.5 \\ </v>
      </c>
    </row>
    <row r="16" spans="2:9" x14ac:dyDescent="0.3">
      <c r="B16" t="s">
        <v>33</v>
      </c>
      <c r="C16" s="1">
        <v>4</v>
      </c>
      <c r="D16" s="1">
        <v>3566</v>
      </c>
      <c r="E16">
        <f t="shared" si="0"/>
        <v>14264</v>
      </c>
      <c r="G16" t="str">
        <f>_xlfn.CONCAT(F16, " &amp; ", C16, " &amp; ",D16, " &amp; ",E16, " &amp; ",'Results - Filtered'!AO15, " &amp; ",'Results - Filtered'!AN15, " &amp; ",'Results - Filtered'!AS15, " &amp; ",'Results - Filtered'!AR15, " &amp; ",'Results - Filtered'!AW15, " &amp; ",'Results - Filtered'!AV15, " &amp; ",'Results - Filtered'!BA15, " &amp; ",'Results - Filtered'!AZ15, " \\")</f>
        <v xml:space="preserve"> &amp; 4 &amp; 3566 &amp; 14264 &amp; 14366 &amp; 14946.8 &amp; 14739 &amp; 15374.4 &amp; 15184 &amp; 15831.9 &amp; 15705 &amp; 16483.1 \\</v>
      </c>
      <c r="H16" t="str">
        <f>_xlfn.CONCAT(F16, " &amp; ", C16, " &amp; ",D16, " &amp; ",'Results - Filtered'!AO15, " &amp; ",'Results - Filtered'!AQ15, " &amp; ",'Results - Filtered'!AS15, " &amp; ",'Results - Filtered'!AU15, " &amp; ",'Results - Filtered'!AW15, " &amp; ",'Results - Filtered'!AY15, " &amp; ",'Results - Filtered'!BA15, " &amp; ",'Results - Filtered'!BC15, " \\ ")</f>
        <v xml:space="preserve"> &amp; 4 &amp; 3566 &amp; 14366 &amp; 3.26 &amp; 14739 &amp; 1.78 &amp; 15184 &amp; 0.91 &amp; 15705 &amp; 0.44 \\ </v>
      </c>
      <c r="I16" t="str">
        <f>_xlfn.CONCAT(F16, " &amp; ", C16, " &amp; ",D16, " &amp; ",'Results - Filtered'!AO15, " &amp; ",'Results - Filtered'!AP15, " &amp; ",'Results - Filtered'!AS15, " &amp; ",'Results - Filtered'!AT15, " &amp; ",'Results - Filtered'!AW15, " &amp; ",'Results - Filtered'!AX15, " &amp; ",'Results - Filtered'!BA15, " &amp; ",'Results - Filtered'!BB15, " \\ ")</f>
        <v xml:space="preserve"> &amp; 4 &amp; 3566 &amp; 14366 &amp; 3025.2 &amp; 14739 &amp; 2754 &amp; 15184 &amp; 4884.6 &amp; 15705 &amp; 8195.4 \\ </v>
      </c>
    </row>
    <row r="17" spans="2:9" x14ac:dyDescent="0.3">
      <c r="B17" t="s">
        <v>33</v>
      </c>
      <c r="C17" s="1">
        <v>5</v>
      </c>
      <c r="D17" s="1">
        <v>2744</v>
      </c>
      <c r="E17">
        <f t="shared" si="0"/>
        <v>13720</v>
      </c>
      <c r="G17" t="str">
        <f>_xlfn.CONCAT(F17, " &amp; ", C17, " &amp; ",D17, " &amp; ",E17, " &amp; ",'Results - Filtered'!AO16, " &amp; ",'Results - Filtered'!AN16, " &amp; ",'Results - Filtered'!AS16, " &amp; ",'Results - Filtered'!AR16, " &amp; ",'Results - Filtered'!AW16, " &amp; ",'Results - Filtered'!AV16, " &amp; ",'Results - Filtered'!BA16, " &amp; ",'Results - Filtered'!AZ16, " \\")</f>
        <v xml:space="preserve"> &amp; 5 &amp; 2744 &amp; 13720 &amp; 13852 &amp; 14497.3 &amp; 14202 &amp; 14973.6 &amp; 14764 &amp; 15469.3 &amp; 15349 &amp; 16130.1 \\</v>
      </c>
      <c r="H17" t="str">
        <f>_xlfn.CONCAT(F17, " &amp; ", C17, " &amp; ",D17, " &amp; ",'Results - Filtered'!AO16, " &amp; ",'Results - Filtered'!AQ16, " &amp; ",'Results - Filtered'!AS16, " &amp; ",'Results - Filtered'!AU16, " &amp; ",'Results - Filtered'!AW16, " &amp; ",'Results - Filtered'!AY16, " &amp; ",'Results - Filtered'!BA16, " &amp; ",'Results - Filtered'!BC16, " \\ ")</f>
        <v xml:space="preserve"> &amp; 5 &amp; 2744 &amp; 13852 &amp; 4.7 &amp; 14202 &amp; 2.81 &amp; 14764 &amp; 1.29 &amp; 15349 &amp; 0.57 \\ </v>
      </c>
      <c r="I17" t="str">
        <f>_xlfn.CONCAT(F17, " &amp; ", C17, " &amp; ",D17, " &amp; ",'Results - Filtered'!AO16, " &amp; ",'Results - Filtered'!AP16, " &amp; ",'Results - Filtered'!AS16, " &amp; ",'Results - Filtered'!AT16, " &amp; ",'Results - Filtered'!AW16, " &amp; ",'Results - Filtered'!AX16, " &amp; ",'Results - Filtered'!BA16, " &amp; ",'Results - Filtered'!BB16, " \\ ")</f>
        <v xml:space="preserve"> &amp; 5 &amp; 2744 &amp; 13852 &amp; 314.1 &amp; 14202 &amp; 974.6 &amp; 14764 &amp; 1453.5 &amp; 15349 &amp; 4320.3 \\ </v>
      </c>
    </row>
    <row r="18" spans="2:9" x14ac:dyDescent="0.3">
      <c r="B18" t="s">
        <v>33</v>
      </c>
      <c r="C18" s="1">
        <v>6</v>
      </c>
      <c r="D18" s="1">
        <v>2341</v>
      </c>
      <c r="E18">
        <f t="shared" si="0"/>
        <v>14046</v>
      </c>
      <c r="G18" t="str">
        <f>_xlfn.CONCAT(F18, " &amp; ", C18, " &amp; ",D18, " &amp; ",E18, " &amp; ",'Results - Filtered'!AO17, " &amp; ",'Results - Filtered'!AN17, " &amp; ",'Results - Filtered'!AS17, " &amp; ",'Results - Filtered'!AR17, " &amp; ",'Results - Filtered'!AW17, " &amp; ",'Results - Filtered'!AV17, " &amp; ",'Results - Filtered'!BA17, " &amp; ",'Results - Filtered'!AZ17, " \\")</f>
        <v xml:space="preserve"> &amp; 6 &amp; 2341 &amp; 14046 &amp; 14640 &amp; 15624.4 &amp; 15092 &amp; 16418.1 &amp; 15962 &amp; 17407.5 &amp; 17111 &amp; 18930.7 \\</v>
      </c>
      <c r="H18" t="str">
        <f>_xlfn.CONCAT(F18, " &amp; ", C18, " &amp; ",D18, " &amp; ",'Results - Filtered'!AO17, " &amp; ",'Results - Filtered'!AQ17, " &amp; ",'Results - Filtered'!AS17, " &amp; ",'Results - Filtered'!AU17, " &amp; ",'Results - Filtered'!AW17, " &amp; ",'Results - Filtered'!AY17, " &amp; ",'Results - Filtered'!BA17, " &amp; ",'Results - Filtered'!BC17, " \\ ")</f>
        <v xml:space="preserve"> &amp; 6 &amp; 2341 &amp; 14640 &amp; 8.41 &amp; 15092 &amp; 5.66 &amp; 15962 &amp; 3.09 &amp; 17111 &amp; 1.55 \\ </v>
      </c>
      <c r="I18" t="str">
        <f>_xlfn.CONCAT(F18, " &amp; ", C18, " &amp; ",D18, " &amp; ",'Results - Filtered'!AO17, " &amp; ",'Results - Filtered'!AP17, " &amp; ",'Results - Filtered'!AS17, " &amp; ",'Results - Filtered'!AT17, " &amp; ",'Results - Filtered'!AW17, " &amp; ",'Results - Filtered'!AX17, " &amp; ",'Results - Filtered'!BA17, " &amp; ",'Results - Filtered'!BB17, " \\ ")</f>
        <v xml:space="preserve"> &amp; 6 &amp; 2341 &amp; 14640 &amp; 2.3 &amp; 15092 &amp; 9.7 &amp; 15962 &amp; 79.2 &amp; 17111 &amp; 614.7 \\ </v>
      </c>
    </row>
    <row r="19" spans="2:9" x14ac:dyDescent="0.3">
      <c r="B19" t="s">
        <v>33</v>
      </c>
      <c r="C19" s="1">
        <v>7</v>
      </c>
      <c r="D19" s="1">
        <v>2123</v>
      </c>
      <c r="E19">
        <f t="shared" si="0"/>
        <v>14861</v>
      </c>
      <c r="G19" t="str">
        <f>_xlfn.CONCAT(F19, " &amp; ", C19, " &amp; ",D19, " &amp; ",E19, " &amp; ",'Results - Filtered'!AO18, " &amp; ",'Results - Filtered'!AN18, " &amp; ",'Results - Filtered'!AS18, " &amp; ",'Results - Filtered'!AR18, " &amp; ",'Results - Filtered'!AW18, " &amp; ",'Results - Filtered'!AV18, " &amp; ",'Results - Filtered'!BA18, " &amp; ",'Results - Filtered'!AZ18, " \\")</f>
        <v xml:space="preserve"> &amp; 7 &amp; 2123 &amp; 14861 &amp; 15369 &amp; 16041.8 &amp; 15603 &amp; 16633.7 &amp; 16238 &amp; 17399.5 &amp; 17111 &amp; 18635.9 \\</v>
      </c>
      <c r="H19" t="str">
        <f>_xlfn.CONCAT(F19, " &amp; ", C19, " &amp; ",D19, " &amp; ",'Results - Filtered'!AO18, " &amp; ",'Results - Filtered'!AQ18, " &amp; ",'Results - Filtered'!AS18, " &amp; ",'Results - Filtered'!AU18, " &amp; ",'Results - Filtered'!AW18, " &amp; ",'Results - Filtered'!AY18, " &amp; ",'Results - Filtered'!BA18, " &amp; ",'Results - Filtered'!BC18, " \\ ")</f>
        <v xml:space="preserve"> &amp; 7 &amp; 2123 &amp; 15369 &amp; 6.34 &amp; 15603 &amp; 4.85 &amp; 16238 &amp; 2.74 &amp; 17111 &amp; 1.44 \\ </v>
      </c>
      <c r="I19" t="str">
        <f>_xlfn.CONCAT(F19, " &amp; ", C19, " &amp; ",D19, " &amp; ",'Results - Filtered'!AO18, " &amp; ",'Results - Filtered'!AP18, " &amp; ",'Results - Filtered'!AS18, " &amp; ",'Results - Filtered'!AT18, " &amp; ",'Results - Filtered'!AW18, " &amp; ",'Results - Filtered'!AX18, " &amp; ",'Results - Filtered'!BA18, " &amp; ",'Results - Filtered'!BB18, " \\ ")</f>
        <v xml:space="preserve"> &amp; 7 &amp; 2123 &amp; 15369 &amp; 57.9 &amp; 15603 &amp; 111.6 &amp; 16238 &amp; 182.6 &amp; 17111 &amp; 701 \\ </v>
      </c>
    </row>
    <row r="20" spans="2:9" x14ac:dyDescent="0.3">
      <c r="B20" t="s">
        <v>33</v>
      </c>
      <c r="C20" s="1">
        <v>8</v>
      </c>
      <c r="D20" s="1">
        <v>1827</v>
      </c>
      <c r="E20">
        <f t="shared" si="0"/>
        <v>14616</v>
      </c>
      <c r="G20" t="str">
        <f>_xlfn.CONCAT(F20, " &amp; ", C20, " &amp; ",D20, " &amp; ",E20, " &amp; ",'Results - Filtered'!AO19, " &amp; ",'Results - Filtered'!AN19, " &amp; ",'Results - Filtered'!AS19, " &amp; ",'Results - Filtered'!AR19, " &amp; ",'Results - Filtered'!AW19, " &amp; ",'Results - Filtered'!AV19, " &amp; ",'Results - Filtered'!BA19, " &amp; ",'Results - Filtered'!AZ19, " \\")</f>
        <v xml:space="preserve"> &amp; 8 &amp; 1827 &amp; 14616 &amp; 14692 &amp; 15271.7 &amp; 15092 &amp; 15688.2 &amp; 15444 &amp; 16090.7 &amp; 16074 &amp; 16603 \\</v>
      </c>
      <c r="H20" t="str">
        <f>_xlfn.CONCAT(F20, " &amp; ", C20, " &amp; ",D20, " &amp; ",'Results - Filtered'!AO19, " &amp; ",'Results - Filtered'!AQ19, " &amp; ",'Results - Filtered'!AS19, " &amp; ",'Results - Filtered'!AU19, " &amp; ",'Results - Filtered'!AW19, " &amp; ",'Results - Filtered'!AY19, " &amp; ",'Results - Filtered'!BA19, " &amp; ",'Results - Filtered'!BC19, " \\ ")</f>
        <v xml:space="preserve"> &amp; 8 &amp; 1827 &amp; 14692 &amp; 6.35 &amp; 15092 &amp; 3.26 &amp; 15444 &amp; 1.77 &amp; 16074 &amp; 0.58 \\ </v>
      </c>
      <c r="I20" t="str">
        <f>_xlfn.CONCAT(F20, " &amp; ", C20, " &amp; ",D20, " &amp; ",'Results - Filtered'!AO19, " &amp; ",'Results - Filtered'!AP19, " &amp; ",'Results - Filtered'!AS19, " &amp; ",'Results - Filtered'!AT19, " &amp; ",'Results - Filtered'!AW19, " &amp; ",'Results - Filtered'!AX19, " &amp; ",'Results - Filtered'!BA19, " &amp; ",'Results - Filtered'!BB19, " \\ ")</f>
        <v xml:space="preserve"> &amp; 8 &amp; 1827 &amp; 14692 &amp; 49.4 &amp; 15092 &amp; 74.5 &amp; 15444 &amp; 119.8 &amp; 16074 &amp; 350.5 \\ </v>
      </c>
    </row>
    <row r="21" spans="2:9" x14ac:dyDescent="0.3">
      <c r="B21" t="s">
        <v>33</v>
      </c>
      <c r="C21" s="1">
        <v>9</v>
      </c>
      <c r="D21" s="1">
        <v>1665</v>
      </c>
      <c r="E21">
        <f t="shared" si="0"/>
        <v>14985</v>
      </c>
      <c r="G21" t="str">
        <f>_xlfn.CONCAT(F21, " &amp; ", C21, " &amp; ",D21, " &amp; ",E21, " &amp; ",'Results - Filtered'!AO20, " &amp; ",'Results - Filtered'!AN20, " &amp; ",'Results - Filtered'!AS20, " &amp; ",'Results - Filtered'!AR20, " &amp; ",'Results - Filtered'!AW20, " &amp; ",'Results - Filtered'!AV20, " &amp; ",'Results - Filtered'!BA20, " &amp; ",'Results - Filtered'!AZ20, " \\")</f>
        <v xml:space="preserve"> &amp; 9 &amp; 1665 &amp; 14985 &amp; 15257 &amp; 15691.4 &amp; 15560 &amp; 16036.5 &amp; 15960 &amp; 16350.6 &amp; 16270 &amp; 16768.4 \\</v>
      </c>
      <c r="H21" t="str">
        <f>_xlfn.CONCAT(F21, " &amp; ", C21, " &amp; ",D21, " &amp; ",'Results - Filtered'!AO20, " &amp; ",'Results - Filtered'!AQ20, " &amp; ",'Results - Filtered'!AS20, " &amp; ",'Results - Filtered'!AU20, " &amp; ",'Results - Filtered'!AW20, " &amp; ",'Results - Filtered'!AY20, " &amp; ",'Results - Filtered'!BA20, " &amp; ",'Results - Filtered'!BC20, " \\ ")</f>
        <v xml:space="preserve"> &amp; 9 &amp; 1665 &amp; 15257 &amp; 5.22 &amp; 15560 &amp; 2.86 &amp; 15960 &amp; 1.17 &amp; 16270 &amp; 0.6 \\ </v>
      </c>
      <c r="I21" t="str">
        <f>_xlfn.CONCAT(F21, " &amp; ", C21, " &amp; ",D21, " &amp; ",'Results - Filtered'!AO20, " &amp; ",'Results - Filtered'!AP20, " &amp; ",'Results - Filtered'!AS20, " &amp; ",'Results - Filtered'!AT20, " &amp; ",'Results - Filtered'!AW20, " &amp; ",'Results - Filtered'!AX20, " &amp; ",'Results - Filtered'!BA20, " &amp; ",'Results - Filtered'!BB20, " \\ ")</f>
        <v xml:space="preserve"> &amp; 9 &amp; 1665 &amp; 15257 &amp; 48.8 &amp; 15560 &amp; 102.8 &amp; 15960 &amp; 69.8 &amp; 16270 &amp; 114.3 \\ </v>
      </c>
    </row>
    <row r="22" spans="2:9" x14ac:dyDescent="0.3">
      <c r="B22" t="s">
        <v>33</v>
      </c>
      <c r="C22" s="1">
        <v>10</v>
      </c>
      <c r="D22" s="1">
        <v>1588</v>
      </c>
      <c r="E22">
        <f t="shared" si="0"/>
        <v>15880</v>
      </c>
      <c r="G22" t="str">
        <f>_xlfn.CONCAT(F22, " &amp; ", C22, " &amp; ",D22, " &amp; ",E22, " &amp; ",'Results - Filtered'!AO21, " &amp; ",'Results - Filtered'!AN21, " &amp; ",'Results - Filtered'!AS21, " &amp; ",'Results - Filtered'!AR21, " &amp; ",'Results - Filtered'!AW21, " &amp; ",'Results - Filtered'!AV21, " &amp; ",'Results - Filtered'!BA21, " &amp; ",'Results - Filtered'!AZ21, " \\")</f>
        <v xml:space="preserve"> &amp; 10 &amp; 1588 &amp; 15880 &amp; 16306 &amp; 16826.7 &amp; 16670 &amp; 17262.4 &amp; 17158 &amp; 17772.7 &amp; 17646 &amp; 18497.2 \\</v>
      </c>
      <c r="H22" t="str">
        <f>_xlfn.CONCAT(F22, " &amp; ", C22, " &amp; ",D22, " &amp; ",'Results - Filtered'!AO21, " &amp; ",'Results - Filtered'!AQ21, " &amp; ",'Results - Filtered'!AS21, " &amp; ",'Results - Filtered'!AU21, " &amp; ",'Results - Filtered'!AW21, " &amp; ",'Results - Filtered'!AY21, " &amp; ",'Results - Filtered'!BA21, " &amp; ",'Results - Filtered'!BC21, " \\ ")</f>
        <v xml:space="preserve"> &amp; 10 &amp; 1588 &amp; 16306 &amp; 6.56 &amp; 16670 &amp; 3.73 &amp; 17158 &amp; 1.94 &amp; 17646 &amp; 1.07 \\ </v>
      </c>
      <c r="I22" t="str">
        <f>_xlfn.CONCAT(F22, " &amp; ", C22, " &amp; ",D22, " &amp; ",'Results - Filtered'!AO21, " &amp; ",'Results - Filtered'!AP21, " &amp; ",'Results - Filtered'!AS21, " &amp; ",'Results - Filtered'!AT21, " &amp; ",'Results - Filtered'!AW21, " &amp; ",'Results - Filtered'!AX21, " &amp; ",'Results - Filtered'!BA21, " &amp; ",'Results - Filtered'!BB21, " \\ ")</f>
        <v xml:space="preserve"> &amp; 10 &amp; 1588 &amp; 16306 &amp; 15 &amp; 16670 &amp; 22.8 &amp; 17158 &amp; 29.9 &amp; 17646 &amp; 70.7 \\ </v>
      </c>
    </row>
    <row r="23" spans="2:9" x14ac:dyDescent="0.3">
      <c r="B23" t="s">
        <v>34</v>
      </c>
      <c r="C23" s="1">
        <v>3</v>
      </c>
      <c r="D23" s="1">
        <v>327</v>
      </c>
      <c r="E23">
        <f t="shared" si="0"/>
        <v>981</v>
      </c>
      <c r="F23" t="s">
        <v>43</v>
      </c>
      <c r="G23" t="str">
        <f>_xlfn.CONCAT(F23, " &amp; ", C23, " &amp; ",D23, " &amp; ",E23, " &amp; ",'Results - Filtered'!AO22, " &amp; ",'Results - Filtered'!AN22, " &amp; ",'Results - Filtered'!AS22, " &amp; ",'Results - Filtered'!AR22, " &amp; ",'Results - Filtered'!AW22, " &amp; ",'Results - Filtered'!AV22, " &amp; ",'Results - Filtered'!BA22, " &amp; ",'Results - Filtered'!AZ22, " \\")</f>
        <v>\hline \multirow{6}{*}{Heskia} &amp; 3 &amp; 327 &amp; 981 &amp; 999 &amp; 1097.5 &amp; 1058 &amp; 1168.7 &amp; 1112 &amp; 1256.1 &amp; 1221 &amp; 1406.8 \\</v>
      </c>
      <c r="H23" t="str">
        <f>_xlfn.CONCAT(F23, " &amp; ", C23, " &amp; ",D23, " &amp; ",'Results - Filtered'!AO22, " &amp; ",'Results - Filtered'!AQ22, " &amp; ",'Results - Filtered'!AS22, " &amp; ",'Results - Filtered'!AU22, " &amp; ",'Results - Filtered'!AW22, " &amp; ",'Results - Filtered'!AY22, " &amp; ",'Results - Filtered'!BA22, " &amp; ",'Results - Filtered'!BC22, " \\ ")</f>
        <v xml:space="preserve">\hline \multirow{6}{*}{Heskia} &amp; 3 &amp; 327 &amp; 999 &amp; 6.02 &amp; 1058 &amp; 3.39 &amp; 1112 &amp; 2.2 &amp; 1221 &amp; 1.14 \\ </v>
      </c>
      <c r="I23" t="str">
        <f>_xlfn.CONCAT(F23, " &amp; ", C23, " &amp; ",D23, " &amp; ",'Results - Filtered'!AO22, " &amp; ",'Results - Filtered'!AP22, " &amp; ",'Results - Filtered'!AS22, " &amp; ",'Results - Filtered'!AT22, " &amp; ",'Results - Filtered'!AW22, " &amp; ",'Results - Filtered'!AX22, " &amp; ",'Results - Filtered'!BA22, " &amp; ",'Results - Filtered'!BB22, " \\ ")</f>
        <v xml:space="preserve">\hline \multirow{6}{*}{Heskia} &amp; 3 &amp; 327 &amp; 999 &amp; 298.1 &amp; 1058 &amp; 437.3 &amp; 1112 &amp; 798.1 &amp; 1221 &amp; 2128.9 \\ </v>
      </c>
    </row>
    <row r="24" spans="2:9" x14ac:dyDescent="0.3">
      <c r="B24" t="s">
        <v>34</v>
      </c>
      <c r="C24" s="1">
        <v>4</v>
      </c>
      <c r="D24" s="1">
        <v>246</v>
      </c>
      <c r="E24">
        <f t="shared" si="0"/>
        <v>984</v>
      </c>
      <c r="G24" t="str">
        <f>_xlfn.CONCAT(F24, " &amp; ", C24, " &amp; ",D24, " &amp; ",E24, " &amp; ",'Results - Filtered'!AO23, " &amp; ",'Results - Filtered'!AN23, " &amp; ",'Results - Filtered'!AS23, " &amp; ",'Results - Filtered'!AR23, " &amp; ",'Results - Filtered'!AW23, " &amp; ",'Results - Filtered'!AV23, " &amp; ",'Results - Filtered'!BA23, " &amp; ",'Results - Filtered'!AZ23, " \\")</f>
        <v xml:space="preserve"> &amp; 4 &amp; 246 &amp; 984 &amp; 997 &amp; 1112.7 &amp; 1070 &amp; 1193.9 &amp; 1134 &amp; 1288.3 &amp; 1255 &amp; 1449.2 \\</v>
      </c>
      <c r="H24" t="str">
        <f>_xlfn.CONCAT(F24, " &amp; ", C24, " &amp; ",D24, " &amp; ",'Results - Filtered'!AO23, " &amp; ",'Results - Filtered'!AQ23, " &amp; ",'Results - Filtered'!AS23, " &amp; ",'Results - Filtered'!AU23, " &amp; ",'Results - Filtered'!AW23, " &amp; ",'Results - Filtered'!AY23, " &amp; ",'Results - Filtered'!BA23, " &amp; ",'Results - Filtered'!BC23, " \\ ")</f>
        <v xml:space="preserve"> &amp; 4 &amp; 246 &amp; 997 &amp; 9.4 &amp; 1070 &amp; 5.04 &amp; 1134 &amp; 3.14 &amp; 1255 &amp; 1.58 \\ </v>
      </c>
      <c r="I24" t="str">
        <f>_xlfn.CONCAT(F24, " &amp; ", C24, " &amp; ",D24, " &amp; ",'Results - Filtered'!AO23, " &amp; ",'Results - Filtered'!AP23, " &amp; ",'Results - Filtered'!AS23, " &amp; ",'Results - Filtered'!AT23, " &amp; ",'Results - Filtered'!AW23, " &amp; ",'Results - Filtered'!AX23, " &amp; ",'Results - Filtered'!BA23, " &amp; ",'Results - Filtered'!BB23, " \\ ")</f>
        <v xml:space="preserve"> &amp; 4 &amp; 246 &amp; 997 &amp; 149.3 &amp; 1070 &amp; 214.4 &amp; 1134 &amp; 438.2 &amp; 1255 &amp; 1503.5 \\ </v>
      </c>
    </row>
    <row r="25" spans="2:9" x14ac:dyDescent="0.3">
      <c r="B25" t="s">
        <v>34</v>
      </c>
      <c r="C25" s="1">
        <v>5</v>
      </c>
      <c r="D25" s="1">
        <v>197</v>
      </c>
      <c r="E25">
        <f t="shared" si="0"/>
        <v>985</v>
      </c>
      <c r="G25" t="str">
        <f>_xlfn.CONCAT(F25, " &amp; ", C25, " &amp; ",D25, " &amp; ",E25, " &amp; ",'Results - Filtered'!AO24, " &amp; ",'Results - Filtered'!AN24, " &amp; ",'Results - Filtered'!AS24, " &amp; ",'Results - Filtered'!AR24, " &amp; ",'Results - Filtered'!AW24, " &amp; ",'Results - Filtered'!AV24, " &amp; ",'Results - Filtered'!BA24, " &amp; ",'Results - Filtered'!AZ24, " \\")</f>
        <v xml:space="preserve"> &amp; 5 &amp; 197 &amp; 985 &amp; 996 &amp; 1113.5 &amp; 1070 &amp; 1196.2 &amp; 1137 &amp; 1291.4 &amp; 1255 &amp; 1453.8 \\</v>
      </c>
      <c r="H25" t="str">
        <f>_xlfn.CONCAT(F25, " &amp; ", C25, " &amp; ",D25, " &amp; ",'Results - Filtered'!AO24, " &amp; ",'Results - Filtered'!AQ24, " &amp; ",'Results - Filtered'!AS24, " &amp; ",'Results - Filtered'!AU24, " &amp; ",'Results - Filtered'!AW24, " &amp; ",'Results - Filtered'!AY24, " &amp; ",'Results - Filtered'!BA24, " &amp; ",'Results - Filtered'!BC24, " \\ ")</f>
        <v xml:space="preserve"> &amp; 5 &amp; 197 &amp; 996 &amp; 11.93 &amp; 1070 &amp; 6.41 &amp; 1137 &amp; 3.92 &amp; 1255 &amp; 2.02 \\ </v>
      </c>
      <c r="I25" t="str">
        <f>_xlfn.CONCAT(F25, " &amp; ", C25, " &amp; ",D25, " &amp; ",'Results - Filtered'!AO24, " &amp; ",'Results - Filtered'!AP24, " &amp; ",'Results - Filtered'!AS24, " &amp; ",'Results - Filtered'!AT24, " &amp; ",'Results - Filtered'!AW24, " &amp; ",'Results - Filtered'!AX24, " &amp; ",'Results - Filtered'!BA24, " &amp; ",'Results - Filtered'!BB24, " \\ ")</f>
        <v xml:space="preserve"> &amp; 5 &amp; 197 &amp; 996 &amp; 98.5 &amp; 1070 &amp; 115.9 &amp; 1137 &amp; 192.2 &amp; 1255 &amp; 629.8 \\ </v>
      </c>
    </row>
    <row r="26" spans="2:9" x14ac:dyDescent="0.3">
      <c r="B26" t="s">
        <v>34</v>
      </c>
      <c r="C26" s="1">
        <v>6</v>
      </c>
      <c r="D26" s="1">
        <v>164</v>
      </c>
      <c r="E26">
        <f t="shared" si="0"/>
        <v>984</v>
      </c>
      <c r="G26" t="str">
        <f>_xlfn.CONCAT(F26, " &amp; ", C26, " &amp; ",D26, " &amp; ",E26, " &amp; ",'Results - Filtered'!AO25, " &amp; ",'Results - Filtered'!AN25, " &amp; ",'Results - Filtered'!AS25, " &amp; ",'Results - Filtered'!AR25, " &amp; ",'Results - Filtered'!AW25, " &amp; ",'Results - Filtered'!AV25, " &amp; ",'Results - Filtered'!BA25, " &amp; ",'Results - Filtered'!AZ25, " \\")</f>
        <v xml:space="preserve"> &amp; 6 &amp; 164 &amp; 984 &amp; 999 &amp; 1127.1 &amp; 1077 &amp; 1216.6 &amp; 1142 &amp; 1326.7 &amp; 1279 &amp; 1521.9 \\</v>
      </c>
      <c r="H26" t="str">
        <f>_xlfn.CONCAT(F26, " &amp; ", C26, " &amp; ",D26, " &amp; ",'Results - Filtered'!AO25, " &amp; ",'Results - Filtered'!AQ25, " &amp; ",'Results - Filtered'!AS25, " &amp; ",'Results - Filtered'!AU25, " &amp; ",'Results - Filtered'!AW25, " &amp; ",'Results - Filtered'!AY25, " &amp; ",'Results - Filtered'!BA25, " &amp; ",'Results - Filtered'!BC25, " \\ ")</f>
        <v xml:space="preserve"> &amp; 6 &amp; 164 &amp; 999 &amp; 15.63 &amp; 1077 &amp; 8.51 &amp; 1142 &amp; 5.63 &amp; 1279 &amp; 2.96 \\ </v>
      </c>
      <c r="I26" t="str">
        <f>_xlfn.CONCAT(F26, " &amp; ", C26, " &amp; ",D26, " &amp; ",'Results - Filtered'!AO25, " &amp; ",'Results - Filtered'!AP25, " &amp; ",'Results - Filtered'!AS25, " &amp; ",'Results - Filtered'!AT25, " &amp; ",'Results - Filtered'!AW25, " &amp; ",'Results - Filtered'!AX25, " &amp; ",'Results - Filtered'!BA25, " &amp; ",'Results - Filtered'!BB25, " \\ ")</f>
        <v xml:space="preserve"> &amp; 6 &amp; 164 &amp; 999 &amp; 39.8 &amp; 1077 &amp; 48.5 &amp; 1142 &amp; 63.9 &amp; 1279 &amp; 216.4 \\ </v>
      </c>
    </row>
    <row r="27" spans="2:9" x14ac:dyDescent="0.3">
      <c r="B27" t="s">
        <v>34</v>
      </c>
      <c r="C27" s="1">
        <v>7</v>
      </c>
      <c r="D27" s="1">
        <v>141</v>
      </c>
      <c r="E27">
        <f t="shared" si="0"/>
        <v>987</v>
      </c>
      <c r="G27" t="str">
        <f>_xlfn.CONCAT(F27, " &amp; ", C27, " &amp; ",D27, " &amp; ",E27, " &amp; ",'Results - Filtered'!AO26, " &amp; ",'Results - Filtered'!AN26, " &amp; ",'Results - Filtered'!AS26, " &amp; ",'Results - Filtered'!AR26, " &amp; ",'Results - Filtered'!AW26, " &amp; ",'Results - Filtered'!AV26, " &amp; ",'Results - Filtered'!BA26, " &amp; ",'Results - Filtered'!AZ26, " \\")</f>
        <v xml:space="preserve"> &amp; 7 &amp; 141 &amp; 987 &amp; 1014 &amp; 1141 &amp; 1090 &amp; 1235.3 &amp; 1167 &amp; 1346.3 &amp; 1314 &amp; 1541.8 \\</v>
      </c>
      <c r="H27" t="str">
        <f>_xlfn.CONCAT(F27, " &amp; ", C27, " &amp; ",D27, " &amp; ",'Results - Filtered'!AO26, " &amp; ",'Results - Filtered'!AQ26, " &amp; ",'Results - Filtered'!AS26, " &amp; ",'Results - Filtered'!AU26, " &amp; ",'Results - Filtered'!AW26, " &amp; ",'Results - Filtered'!AY26, " &amp; ",'Results - Filtered'!BA26, " &amp; ",'Results - Filtered'!BC26, " \\ ")</f>
        <v xml:space="preserve"> &amp; 7 &amp; 141 &amp; 1014 &amp; 18.01 &amp; 1090 &amp; 10.31 &amp; 1167 &amp; 6.36 &amp; 1314 &amp; 3.23 \\ </v>
      </c>
      <c r="I27" t="str">
        <f>_xlfn.CONCAT(F27, " &amp; ", C27, " &amp; ",D27, " &amp; ",'Results - Filtered'!AO26, " &amp; ",'Results - Filtered'!AP26, " &amp; ",'Results - Filtered'!AS26, " &amp; ",'Results - Filtered'!AT26, " &amp; ",'Results - Filtered'!AW26, " &amp; ",'Results - Filtered'!AX26, " &amp; ",'Results - Filtered'!BA26, " &amp; ",'Results - Filtered'!BB26, " \\ ")</f>
        <v xml:space="preserve"> &amp; 7 &amp; 141 &amp; 1014 &amp; 26.7 &amp; 1090 &amp; 34.2 &amp; 1167 &amp; 48 &amp; 1314 &amp; 142.7 \\ </v>
      </c>
    </row>
    <row r="28" spans="2:9" x14ac:dyDescent="0.3">
      <c r="B28" t="s">
        <v>34</v>
      </c>
      <c r="C28" s="1">
        <v>8</v>
      </c>
      <c r="D28" s="1">
        <v>123</v>
      </c>
      <c r="E28">
        <f t="shared" si="0"/>
        <v>984</v>
      </c>
      <c r="G28" t="str">
        <f>_xlfn.CONCAT(F28, " &amp; ", C28, " &amp; ",D28, " &amp; ",E28, " &amp; ",'Results - Filtered'!AO27, " &amp; ",'Results - Filtered'!AN27, " &amp; ",'Results - Filtered'!AS27, " &amp; ",'Results - Filtered'!AR27, " &amp; ",'Results - Filtered'!AW27, " &amp; ",'Results - Filtered'!AV27, " &amp; ",'Results - Filtered'!BA27, " &amp; ",'Results - Filtered'!AZ27, " \\")</f>
        <v xml:space="preserve"> &amp; 8 &amp; 123 &amp; 984 &amp; 1027 &amp; 1177.2 &amp; 1125 &amp; 1289.6 &amp; 1195 &amp; 1430.9 &amp; 1362 &amp; 1681.5 \\</v>
      </c>
      <c r="H28" t="str">
        <f>_xlfn.CONCAT(F28, " &amp; ", C28, " &amp; ",D28, " &amp; ",'Results - Filtered'!AO27, " &amp; ",'Results - Filtered'!AQ27, " &amp; ",'Results - Filtered'!AS27, " &amp; ",'Results - Filtered'!AU27, " &amp; ",'Results - Filtered'!AW27, " &amp; ",'Results - Filtered'!AY27, " &amp; ",'Results - Filtered'!BA27, " &amp; ",'Results - Filtered'!BC27, " \\ ")</f>
        <v xml:space="preserve"> &amp; 8 &amp; 123 &amp; 1027 &amp; 24.43 &amp; 1125 &amp; 13.38 &amp; 1195 &amp; 9.59 &amp; 1362 &amp; 5.19 \\ </v>
      </c>
      <c r="I28" t="str">
        <f>_xlfn.CONCAT(F28, " &amp; ", C28, " &amp; ",D28, " &amp; ",'Results - Filtered'!AO27, " &amp; ",'Results - Filtered'!AP27, " &amp; ",'Results - Filtered'!AS27, " &amp; ",'Results - Filtered'!AT27, " &amp; ",'Results - Filtered'!AW27, " &amp; ",'Results - Filtered'!AX27, " &amp; ",'Results - Filtered'!BA27, " &amp; ",'Results - Filtered'!BB27, " \\ ")</f>
        <v xml:space="preserve"> &amp; 8 &amp; 123 &amp; 1027 &amp; 3.4 &amp; 1125 &amp; 3.9 &amp; 1195 &amp; 4.4 &amp; 1362 &amp; 8.4 \\ </v>
      </c>
    </row>
    <row r="29" spans="2:9" x14ac:dyDescent="0.3">
      <c r="B29" t="s">
        <v>35</v>
      </c>
      <c r="C29" s="1">
        <v>8</v>
      </c>
      <c r="D29" s="1">
        <v>1743</v>
      </c>
      <c r="E29">
        <f t="shared" si="0"/>
        <v>13944</v>
      </c>
      <c r="F29" t="s">
        <v>44</v>
      </c>
      <c r="G29" t="str">
        <f>_xlfn.CONCAT(F29, " &amp; ", C29, " &amp; ",D29, " &amp; ",E29, " &amp; ",'Results - Filtered'!AO28, " &amp; ",'Results - Filtered'!AN28, " &amp; ",'Results - Filtered'!AS28, " &amp; ",'Results - Filtered'!AR28, " &amp; ",'Results - Filtered'!AW28, " &amp; ",'Results - Filtered'!AV28, " &amp; ",'Results - Filtered'!BA28, " &amp; ",'Results - Filtered'!AZ28, " \\")</f>
        <v>\hline \multirow{3}{*}{Lutz1} &amp; 8 &amp; 1743 &amp; 13944 &amp; 14101 &amp; 14884.5 &amp; 14568 &amp; 15482.9 &amp; 15171 &amp; 16172.2 &amp; 16089 &amp; 17138.9 \\</v>
      </c>
      <c r="H29" t="str">
        <f>_xlfn.CONCAT(F29, " &amp; ", C29, " &amp; ",D29, " &amp; ",'Results - Filtered'!AO28, " &amp; ",'Results - Filtered'!AQ28, " &amp; ",'Results - Filtered'!AS28, " &amp; ",'Results - Filtered'!AU28, " &amp; ",'Results - Filtered'!AW28, " &amp; ",'Results - Filtered'!AY28, " &amp; ",'Results - Filtered'!BA28, " &amp; ",'Results - Filtered'!BC28, " \\ ")</f>
        <v xml:space="preserve">\hline \multirow{3}{*}{Lutz1} &amp; 8 &amp; 1743 &amp; 14101 &amp; 8.99 &amp; 14568 &amp; 5.25 &amp; 15171 &amp; 2.87 &amp; 16089 &amp; 1.2 \\ </v>
      </c>
      <c r="I29" t="str">
        <f>_xlfn.CONCAT(F29, " &amp; ", C29, " &amp; ",D29, " &amp; ",'Results - Filtered'!AO28, " &amp; ",'Results - Filtered'!AP28, " &amp; ",'Results - Filtered'!AS28, " &amp; ",'Results - Filtered'!AT28, " &amp; ",'Results - Filtered'!AW28, " &amp; ",'Results - Filtered'!AX28, " &amp; ",'Results - Filtered'!BA28, " &amp; ",'Results - Filtered'!BB28, " \\ ")</f>
        <v xml:space="preserve">\hline \multirow{3}{*}{Lutz1} &amp; 8 &amp; 1743 &amp; 14101 &amp; 0.027 &amp; 14568 &amp; 0.7 &amp; 15171 &amp; 6.5 &amp; 16089 &amp; 34.7 \\ </v>
      </c>
    </row>
    <row r="30" spans="2:9" x14ac:dyDescent="0.3">
      <c r="B30" t="s">
        <v>35</v>
      </c>
      <c r="C30" s="1">
        <v>9</v>
      </c>
      <c r="D30" s="1">
        <v>1595</v>
      </c>
      <c r="E30">
        <f t="shared" si="0"/>
        <v>14355</v>
      </c>
      <c r="G30" t="str">
        <f>_xlfn.CONCAT(F30, " &amp; ", C30, " &amp; ",D30, " &amp; ",E30, " &amp; ",'Results - Filtered'!AO29, " &amp; ",'Results - Filtered'!AN29, " &amp; ",'Results - Filtered'!AS29, " &amp; ",'Results - Filtered'!AR29, " &amp; ",'Results - Filtered'!AW29, " &amp; ",'Results - Filtered'!AV29, " &amp; ",'Results - Filtered'!BA29, " &amp; ",'Results - Filtered'!AZ29, " \\")</f>
        <v xml:space="preserve"> &amp; 9 &amp; 1595 &amp; 14355 &amp; 14438 &amp; 15010.2 &amp; 14813 &amp; 15413.8 &amp; 15265 &amp; 15835.2 &amp; 15839 &amp; 16377.1 \\</v>
      </c>
      <c r="H30" t="str">
        <f>_xlfn.CONCAT(F30, " &amp; ", C30, " &amp; ",D30, " &amp; ",'Results - Filtered'!AO29, " &amp; ",'Results - Filtered'!AQ29, " &amp; ",'Results - Filtered'!AS29, " &amp; ",'Results - Filtered'!AU29, " &amp; ",'Results - Filtered'!AW29, " &amp; ",'Results - Filtered'!AY29, " &amp; ",'Results - Filtered'!BA29, " &amp; ",'Results - Filtered'!BC29, " \\ ")</f>
        <v xml:space="preserve"> &amp; 9 &amp; 1595 &amp; 14438 &amp; 7.17 &amp; 14813 &amp; 3.77 &amp; 15265 &amp; 1.79 &amp; 15839 &amp; 0.67 \\ </v>
      </c>
      <c r="I30" t="str">
        <f>_xlfn.CONCAT(F30, " &amp; ", C30, " &amp; ",D30, " &amp; ",'Results - Filtered'!AO29, " &amp; ",'Results - Filtered'!AP29, " &amp; ",'Results - Filtered'!AS29, " &amp; ",'Results - Filtered'!AT29, " &amp; ",'Results - Filtered'!AW29, " &amp; ",'Results - Filtered'!AX29, " &amp; ",'Results - Filtered'!BA29, " &amp; ",'Results - Filtered'!BB29, " \\ ")</f>
        <v xml:space="preserve"> &amp; 9 &amp; 1595 &amp; 14438 &amp; 0.041 &amp; 14813 &amp; 0.4 &amp; 15265 &amp; 2.5 &amp; 15839 &amp; 14.5 \\ </v>
      </c>
    </row>
    <row r="31" spans="2:9" x14ac:dyDescent="0.3">
      <c r="B31" t="s">
        <v>35</v>
      </c>
      <c r="C31" s="1">
        <v>10</v>
      </c>
      <c r="D31" s="1">
        <v>1464</v>
      </c>
      <c r="E31">
        <f t="shared" si="0"/>
        <v>14640</v>
      </c>
      <c r="G31" t="str">
        <f>_xlfn.CONCAT(F31, " &amp; ", C31, " &amp; ",D31, " &amp; ",E31, " &amp; ",'Results - Filtered'!AO30, " &amp; ",'Results - Filtered'!AN30, " &amp; ",'Results - Filtered'!AS30, " &amp; ",'Results - Filtered'!AR30, " &amp; ",'Results - Filtered'!AW30, " &amp; ",'Results - Filtered'!AV30, " &amp; ",'Results - Filtered'!BA30, " &amp; ",'Results - Filtered'!AZ30, " \\")</f>
        <v xml:space="preserve"> &amp; 10 &amp; 1464 &amp; 14640 &amp; 14675 &amp; 15124.3 &amp; 14955 &amp; 15487.2 &amp; 15232 &amp; 15876.6 &amp; 15860 &amp; 16527.6 \\</v>
      </c>
      <c r="H31" t="str">
        <f>_xlfn.CONCAT(F31, " &amp; ", C31, " &amp; ",D31, " &amp; ",'Results - Filtered'!AO30, " &amp; ",'Results - Filtered'!AQ30, " &amp; ",'Results - Filtered'!AS30, " &amp; ",'Results - Filtered'!AU30, " &amp; ",'Results - Filtered'!AW30, " &amp; ",'Results - Filtered'!AY30, " &amp; ",'Results - Filtered'!BA30, " &amp; ",'Results - Filtered'!BC30, " \\ ")</f>
        <v xml:space="preserve"> &amp; 10 &amp; 1464 &amp; 14675 &amp; 6.14 &amp; 14955 &amp; 3.64 &amp; 15232 &amp; 2.2 &amp; 15860 &amp; 0.91 \\ </v>
      </c>
      <c r="I31" t="str">
        <f>_xlfn.CONCAT(F31, " &amp; ", C31, " &amp; ",D31, " &amp; ",'Results - Filtered'!AO30, " &amp; ",'Results - Filtered'!AP30, " &amp; ",'Results - Filtered'!AS30, " &amp; ",'Results - Filtered'!AT30, " &amp; ",'Results - Filtered'!AW30, " &amp; ",'Results - Filtered'!AX30, " &amp; ",'Results - Filtered'!BA30, " &amp; ",'Results - Filtered'!BB30, " \\ ")</f>
        <v xml:space="preserve"> &amp; 10 &amp; 1464 &amp; 14675 &amp; 0.05 &amp; 14955 &amp; 1.1 &amp; 15232 &amp; 10.1 &amp; 15860 &amp; 57.3 \\ </v>
      </c>
    </row>
    <row r="32" spans="2:9" x14ac:dyDescent="0.3">
      <c r="B32" t="s">
        <v>36</v>
      </c>
      <c r="C32" s="1">
        <v>3</v>
      </c>
      <c r="D32" s="1">
        <v>36</v>
      </c>
      <c r="E32">
        <f t="shared" si="0"/>
        <v>108</v>
      </c>
      <c r="F32" t="s">
        <v>45</v>
      </c>
      <c r="G32" t="str">
        <f>_xlfn.CONCAT(F32, " &amp; ", C32, " &amp; ",D32, " &amp; ",E32, " &amp; ",'Results - Filtered'!AO31, " &amp; ",'Results - Filtered'!AN31, " &amp; ",'Results - Filtered'!AS31, " &amp; ",'Results - Filtered'!AR31, " &amp; ",'Results - Filtered'!AW31, " &amp; ",'Results - Filtered'!AV31, " &amp; ",'Results - Filtered'!BA31, " &amp; ",'Results - Filtered'!AZ31, " \\")</f>
        <v>\hline \multirow{6}{*}{Mitchell} &amp; 3 &amp; 36 &amp; 108 &amp; 108 &amp; 112.4 &amp; 111 &amp; 115.8 &amp; 115 &amp; 119.4 &amp; 119 &amp; 123.8 \\</v>
      </c>
      <c r="H32" t="str">
        <f>_xlfn.CONCAT(F32, " &amp; ", C32, " &amp; ",D32, " &amp; ",'Results - Filtered'!AO31, " &amp; ",'Results - Filtered'!AQ31, " &amp; ",'Results - Filtered'!AS31, " &amp; ",'Results - Filtered'!AU31, " &amp; ",'Results - Filtered'!AW31, " &amp; ",'Results - Filtered'!AY31, " &amp; ",'Results - Filtered'!BA31, " &amp; ",'Results - Filtered'!BC31, " \\ ")</f>
        <v xml:space="preserve">\hline \multirow{6}{*}{Mitchell} &amp; 3 &amp; 36 &amp; 108 &amp; 2.44 &amp; 111 &amp; 1.34 &amp; 115 &amp; 0.61 &amp; 119 &amp; 0.27 \\ </v>
      </c>
      <c r="I32" t="str">
        <f>_xlfn.CONCAT(F32, " &amp; ", C32, " &amp; ",D32, " &amp; ",'Results - Filtered'!AO31, " &amp; ",'Results - Filtered'!AP31, " &amp; ",'Results - Filtered'!AS31, " &amp; ",'Results - Filtered'!AT31, " &amp; ",'Results - Filtered'!AW31, " &amp; ",'Results - Filtered'!AX31, " &amp; ",'Results - Filtered'!BA31, " &amp; ",'Results - Filtered'!BB31, " \\ ")</f>
        <v xml:space="preserve">\hline \multirow{6}{*}{Mitchell} &amp; 3 &amp; 36 &amp; 108 &amp; 0.01 &amp; 111 &amp; 0.012 &amp; 115 &amp; 0.014 &amp; 119 &amp; 0.017 \\ </v>
      </c>
    </row>
    <row r="33" spans="2:9" x14ac:dyDescent="0.3">
      <c r="B33" t="s">
        <v>36</v>
      </c>
      <c r="C33" s="1">
        <v>4</v>
      </c>
      <c r="D33" s="1">
        <v>27</v>
      </c>
      <c r="E33">
        <f t="shared" si="0"/>
        <v>108</v>
      </c>
      <c r="G33" t="str">
        <f>_xlfn.CONCAT(F33, " &amp; ", C33, " &amp; ",D33, " &amp; ",E33, " &amp; ",'Results - Filtered'!AO32, " &amp; ",'Results - Filtered'!AN32, " &amp; ",'Results - Filtered'!AS32, " &amp; ",'Results - Filtered'!AR32, " &amp; ",'Results - Filtered'!AW32, " &amp; ",'Results - Filtered'!AV32, " &amp; ",'Results - Filtered'!BA32, " &amp; ",'Results - Filtered'!AZ32, " \\")</f>
        <v xml:space="preserve"> &amp; 4 &amp; 27 &amp; 108 &amp; 108 &amp; 114.5 &amp; 112 &amp; 119.6 &amp; 119 &amp; 124.5 &amp; 122 &amp; 130 \\</v>
      </c>
      <c r="H33" t="str">
        <f>_xlfn.CONCAT(F33, " &amp; ", C33, " &amp; ",D33, " &amp; ",'Results - Filtered'!AO32, " &amp; ",'Results - Filtered'!AQ32, " &amp; ",'Results - Filtered'!AS32, " &amp; ",'Results - Filtered'!AU32, " &amp; ",'Results - Filtered'!AW32, " &amp; ",'Results - Filtered'!AY32, " &amp; ",'Results - Filtered'!BA32, " &amp; ",'Results - Filtered'!BC32, " \\ ")</f>
        <v xml:space="preserve"> &amp; 4 &amp; 27 &amp; 108 &amp; 4.85 &amp; 112 &amp; 2.82 &amp; 119 &amp; 1.02 &amp; 122 &amp; 0.59 \\ </v>
      </c>
      <c r="I33" t="str">
        <f>_xlfn.CONCAT(F33, " &amp; ", C33, " &amp; ",D33, " &amp; ",'Results - Filtered'!AO32, " &amp; ",'Results - Filtered'!AP32, " &amp; ",'Results - Filtered'!AS32, " &amp; ",'Results - Filtered'!AT32, " &amp; ",'Results - Filtered'!AW32, " &amp; ",'Results - Filtered'!AX32, " &amp; ",'Results - Filtered'!BA32, " &amp; ",'Results - Filtered'!BB32, " \\ ")</f>
        <v xml:space="preserve"> &amp; 4 &amp; 27 &amp; 108 &amp; 0.003 &amp; 112 &amp; 0.003 &amp; 119 &amp; 0.004 &amp; 122 &amp; 0.004 \\ </v>
      </c>
    </row>
    <row r="34" spans="2:9" x14ac:dyDescent="0.3">
      <c r="B34" t="s">
        <v>36</v>
      </c>
      <c r="C34" s="1">
        <v>5</v>
      </c>
      <c r="D34" s="1">
        <v>22</v>
      </c>
      <c r="E34">
        <f t="shared" si="0"/>
        <v>110</v>
      </c>
      <c r="G34" t="str">
        <f>_xlfn.CONCAT(F34, " &amp; ", C34, " &amp; ",D34, " &amp; ",E34, " &amp; ",'Results - Filtered'!AO33, " &amp; ",'Results - Filtered'!AN33, " &amp; ",'Results - Filtered'!AS33, " &amp; ",'Results - Filtered'!AR33, " &amp; ",'Results - Filtered'!AW33, " &amp; ",'Results - Filtered'!AV33, " &amp; ",'Results - Filtered'!BA33, " &amp; ",'Results - Filtered'!AZ33, " \\")</f>
        <v xml:space="preserve"> &amp; 5 &amp; 22 &amp; 110 &amp; 110 &amp; 115.7 &amp; 114 &amp; 120 &amp; 119 &amp; 124 &amp; 123 &amp; 128.9 \\</v>
      </c>
      <c r="H34" t="str">
        <f>_xlfn.CONCAT(F34, " &amp; ", C34, " &amp; ",D34, " &amp; ",'Results - Filtered'!AO33, " &amp; ",'Results - Filtered'!AQ33, " &amp; ",'Results - Filtered'!AS33, " &amp; ",'Results - Filtered'!AU33, " &amp; ",'Results - Filtered'!AW33, " &amp; ",'Results - Filtered'!AY33, " &amp; ",'Results - Filtered'!BA33, " &amp; ",'Results - Filtered'!BC33, " \\ ")</f>
        <v xml:space="preserve"> &amp; 5 &amp; 22 &amp; 110 &amp; 5.2 &amp; 114 &amp; 2.75 &amp; 119 &amp; 1.14 &amp; 123 &amp; 0.53 \\ </v>
      </c>
      <c r="I34" t="str">
        <f>_xlfn.CONCAT(F34, " &amp; ", C34, " &amp; ",D34, " &amp; ",'Results - Filtered'!AO33, " &amp; ",'Results - Filtered'!AP33, " &amp; ",'Results - Filtered'!AS33, " &amp; ",'Results - Filtered'!AT33, " &amp; ",'Results - Filtered'!AW33, " &amp; ",'Results - Filtered'!AX33, " &amp; ",'Results - Filtered'!BA33, " &amp; ",'Results - Filtered'!BB33, " \\ ")</f>
        <v xml:space="preserve"> &amp; 5 &amp; 22 &amp; 110 &amp; 0.002 &amp; 114 &amp; 0.002 &amp; 119 &amp; 0.002 &amp; 123 &amp; 0.002 \\ </v>
      </c>
    </row>
    <row r="35" spans="2:9" x14ac:dyDescent="0.3">
      <c r="B35" t="s">
        <v>36</v>
      </c>
      <c r="C35" s="1">
        <v>6</v>
      </c>
      <c r="D35" s="1">
        <v>19</v>
      </c>
      <c r="E35">
        <f t="shared" si="0"/>
        <v>114</v>
      </c>
      <c r="G35" t="str">
        <f>_xlfn.CONCAT(F35, " &amp; ", C35, " &amp; ",D35, " &amp; ",E35, " &amp; ",'Results - Filtered'!AO34, " &amp; ",'Results - Filtered'!AN34, " &amp; ",'Results - Filtered'!AS34, " &amp; ",'Results - Filtered'!AR34, " &amp; ",'Results - Filtered'!AW34, " &amp; ",'Results - Filtered'!AV34, " &amp; ",'Results - Filtered'!BA34, " &amp; ",'Results - Filtered'!AZ34, " \\")</f>
        <v xml:space="preserve"> &amp; 6 &amp; 19 &amp; 114 &amp; 114 &amp; 117.6 &amp; 117 &amp; 120.4 &amp; 119 &amp; 122.8 &amp; 122 &amp; 125.6 \\</v>
      </c>
      <c r="H35" t="str">
        <f>_xlfn.CONCAT(F35, " &amp; ", C35, " &amp; ",D35, " &amp; ",'Results - Filtered'!AO34, " &amp; ",'Results - Filtered'!AQ34, " &amp; ",'Results - Filtered'!AS34, " &amp; ",'Results - Filtered'!AU34, " &amp; ",'Results - Filtered'!AW34, " &amp; ",'Results - Filtered'!AY34, " &amp; ",'Results - Filtered'!BA34, " &amp; ",'Results - Filtered'!BC34, " \\ ")</f>
        <v xml:space="preserve"> &amp; 6 &amp; 19 &amp; 114 &amp; 3.83 &amp; 117 &amp; 1.77 &amp; 119 &amp; 1 &amp; 122 &amp; 0.37 \\ </v>
      </c>
      <c r="I35" t="str">
        <f>_xlfn.CONCAT(F35, " &amp; ", C35, " &amp; ",D35, " &amp; ",'Results - Filtered'!AO34, " &amp; ",'Results - Filtered'!AP34, " &amp; ",'Results - Filtered'!AS34, " &amp; ",'Results - Filtered'!AT34, " &amp; ",'Results - Filtered'!AW34, " &amp; ",'Results - Filtered'!AX34, " &amp; ",'Results - Filtered'!BA34, " &amp; ",'Results - Filtered'!BB34, " \\ ")</f>
        <v xml:space="preserve"> &amp; 6 &amp; 19 &amp; 114 &amp; 0.006 &amp; 117 &amp; 0.009 &amp; 119 &amp; 0.008 &amp; 122 &amp; 0.008 \\ </v>
      </c>
    </row>
    <row r="36" spans="2:9" x14ac:dyDescent="0.3">
      <c r="B36" t="s">
        <v>36</v>
      </c>
      <c r="C36" s="1">
        <v>7</v>
      </c>
      <c r="D36" s="1">
        <v>16</v>
      </c>
      <c r="E36">
        <f t="shared" si="0"/>
        <v>112</v>
      </c>
      <c r="G36" t="str">
        <f>_xlfn.CONCAT(F36, " &amp; ", C36, " &amp; ",D36, " &amp; ",E36, " &amp; ",'Results - Filtered'!AO35, " &amp; ",'Results - Filtered'!AN35, " &amp; ",'Results - Filtered'!AS35, " &amp; ",'Results - Filtered'!AR35, " &amp; ",'Results - Filtered'!AW35, " &amp; ",'Results - Filtered'!AV35, " &amp; ",'Results - Filtered'!BA35, " &amp; ",'Results - Filtered'!AZ35, " \\")</f>
        <v xml:space="preserve"> &amp; 7 &amp; 16 &amp; 112 &amp; 112 &amp; 118.8 &amp; 118 &amp; 122.4 &amp; 120 &amp; 125.5 &amp; 126 &amp; 130.2 \\</v>
      </c>
      <c r="H36" t="str">
        <f>_xlfn.CONCAT(F36, " &amp; ", C36, " &amp; ",D36, " &amp; ",'Results - Filtered'!AO35, " &amp; ",'Results - Filtered'!AQ35, " &amp; ",'Results - Filtered'!AS35, " &amp; ",'Results - Filtered'!AU35, " &amp; ",'Results - Filtered'!AW35, " &amp; ",'Results - Filtered'!AY35, " &amp; ",'Results - Filtered'!BA35, " &amp; ",'Results - Filtered'!BC35, " \\ ")</f>
        <v xml:space="preserve"> &amp; 7 &amp; 16 &amp; 112 &amp; 8.46 &amp; 118 &amp; 2.78 &amp; 120 &amp; 1.73 &amp; 126 &amp; 0.53 \\ </v>
      </c>
      <c r="I36" t="str">
        <f>_xlfn.CONCAT(F36, " &amp; ", C36, " &amp; ",D36, " &amp; ",'Results - Filtered'!AO35, " &amp; ",'Results - Filtered'!AP35, " &amp; ",'Results - Filtered'!AS35, " &amp; ",'Results - Filtered'!AT35, " &amp; ",'Results - Filtered'!AW35, " &amp; ",'Results - Filtered'!AX35, " &amp; ",'Results - Filtered'!BA35, " &amp; ",'Results - Filtered'!BB35, " \\ ")</f>
        <v xml:space="preserve"> &amp; 7 &amp; 16 &amp; 112 &amp; 0.005 &amp; 118 &amp; 0.006 &amp; 120 &amp; 0.006 &amp; 126 &amp; 0.007 \\ </v>
      </c>
    </row>
    <row r="37" spans="2:9" x14ac:dyDescent="0.3">
      <c r="B37" t="s">
        <v>36</v>
      </c>
      <c r="C37" s="1">
        <v>8</v>
      </c>
      <c r="D37" s="1">
        <v>15</v>
      </c>
      <c r="E37">
        <f t="shared" si="0"/>
        <v>120</v>
      </c>
      <c r="G37" t="str">
        <f>_xlfn.CONCAT(F37, " &amp; ", C37, " &amp; ",D37, " &amp; ",E37, " &amp; ",'Results - Filtered'!AO36, " &amp; ",'Results - Filtered'!AN36, " &amp; ",'Results - Filtered'!AS36, " &amp; ",'Results - Filtered'!AR36, " &amp; ",'Results - Filtered'!AW36, " &amp; ",'Results - Filtered'!AV36, " &amp; ",'Results - Filtered'!BA36, " &amp; ",'Results - Filtered'!AZ36, " \\")</f>
        <v xml:space="preserve"> &amp; 8 &amp; 15 &amp; 120 &amp; 121 &amp; 125.8 &amp; 124 &amp; 129.2 &amp; 128 &amp; 132.6 &amp; 132 &amp; 137.2 \\</v>
      </c>
      <c r="H37" t="str">
        <f>_xlfn.CONCAT(F37, " &amp; ", C37, " &amp; ",D37, " &amp; ",'Results - Filtered'!AO36, " &amp; ",'Results - Filtered'!AQ36, " &amp; ",'Results - Filtered'!AS36, " &amp; ",'Results - Filtered'!AU36, " &amp; ",'Results - Filtered'!AW36, " &amp; ",'Results - Filtered'!AY36, " &amp; ",'Results - Filtered'!BA36, " &amp; ",'Results - Filtered'!BC36, " \\ ")</f>
        <v xml:space="preserve"> &amp; 8 &amp; 15 &amp; 121 &amp; 6.42 &amp; 124 &amp; 3.45 &amp; 128 &amp; 1.55 &amp; 132 &amp; 0.69 \\ </v>
      </c>
      <c r="I37" t="str">
        <f>_xlfn.CONCAT(F37, " &amp; ", C37, " &amp; ",D37, " &amp; ",'Results - Filtered'!AO36, " &amp; ",'Results - Filtered'!AP36, " &amp; ",'Results - Filtered'!AS36, " &amp; ",'Results - Filtered'!AT36, " &amp; ",'Results - Filtered'!AW36, " &amp; ",'Results - Filtered'!AX36, " &amp; ",'Results - Filtered'!BA36, " &amp; ",'Results - Filtered'!BB36, " \\ ")</f>
        <v xml:space="preserve"> &amp; 8 &amp; 15 &amp; 121 &amp; 0.002 &amp; 124 &amp; 0.002 &amp; 128 &amp; 0.003 &amp; 132 &amp; 0.002 \\ </v>
      </c>
    </row>
    <row r="38" spans="2:9" x14ac:dyDescent="0.3">
      <c r="B38" t="s">
        <v>37</v>
      </c>
      <c r="C38" s="1">
        <v>4</v>
      </c>
      <c r="D38" s="1">
        <v>29</v>
      </c>
      <c r="E38">
        <f t="shared" si="0"/>
        <v>116</v>
      </c>
      <c r="F38" t="s">
        <v>46</v>
      </c>
      <c r="G38" t="str">
        <f>_xlfn.CONCAT(F38, " &amp; ", C38, " &amp; ",D38, " &amp; ",E38, " &amp; ",'Results - Filtered'!AO37, " &amp; ",'Results - Filtered'!AN37, " &amp; ",'Results - Filtered'!AS37, " &amp; ",'Results - Filtered'!AR37, " &amp; ",'Results - Filtered'!AW37, " &amp; ",'Results - Filtered'!AV37, " &amp; ",'Results - Filtered'!BA37, " &amp; ",'Results - Filtered'!AZ37, " \\")</f>
        <v>\hline \multirow{7}{*}{Roszieg} &amp; 4 &amp; 29 &amp; 116 &amp; 117 &amp; 121.4 &amp; 119 &amp; 125.2 &amp; 124 &amp; 128.7 &amp; 127 &amp; 132.9 \\</v>
      </c>
      <c r="H38" t="str">
        <f>_xlfn.CONCAT(F38, " &amp; ", C38, " &amp; ",D38, " &amp; ",'Results - Filtered'!AO37, " &amp; ",'Results - Filtered'!AQ37, " &amp; ",'Results - Filtered'!AS37, " &amp; ",'Results - Filtered'!AU37, " &amp; ",'Results - Filtered'!AW37, " &amp; ",'Results - Filtered'!AY37, " &amp; ",'Results - Filtered'!BA37, " &amp; ",'Results - Filtered'!BC37, " \\ ")</f>
        <v xml:space="preserve">\hline \multirow{7}{*}{Roszieg} &amp; 4 &amp; 29 &amp; 117 &amp; 3.05 &amp; 119 &amp; 2.13 &amp; 124 &amp; 0.82 &amp; 127 &amp; 0.41 \\ </v>
      </c>
      <c r="I38" t="str">
        <f>_xlfn.CONCAT(F38, " &amp; ", C38, " &amp; ",D38, " &amp; ",'Results - Filtered'!AO37, " &amp; ",'Results - Filtered'!AP37, " &amp; ",'Results - Filtered'!AS37, " &amp; ",'Results - Filtered'!AT37, " &amp; ",'Results - Filtered'!AW37, " &amp; ",'Results - Filtered'!AX37, " &amp; ",'Results - Filtered'!BA37, " &amp; ",'Results - Filtered'!BB37, " \\ ")</f>
        <v xml:space="preserve">\hline \multirow{7}{*}{Roszieg} &amp; 4 &amp; 29 &amp; 117 &amp; 0.016 &amp; 119 &amp; 0.019 &amp; 124 &amp; 0.02 &amp; 127 &amp; 0.019 \\ </v>
      </c>
    </row>
    <row r="39" spans="2:9" x14ac:dyDescent="0.3">
      <c r="B39" t="s">
        <v>37</v>
      </c>
      <c r="C39" s="1">
        <v>5</v>
      </c>
      <c r="D39" s="1">
        <v>23</v>
      </c>
      <c r="E39">
        <f t="shared" si="0"/>
        <v>115</v>
      </c>
      <c r="G39" t="str">
        <f>_xlfn.CONCAT(F39, " &amp; ", C39, " &amp; ",D39, " &amp; ",E39, " &amp; ",'Results - Filtered'!AO38, " &amp; ",'Results - Filtered'!AN38, " &amp; ",'Results - Filtered'!AS38, " &amp; ",'Results - Filtered'!AR38, " &amp; ",'Results - Filtered'!AW38, " &amp; ",'Results - Filtered'!AV38, " &amp; ",'Results - Filtered'!BA38, " &amp; ",'Results - Filtered'!AZ38, " \\")</f>
        <v xml:space="preserve"> &amp; 5 &amp; 23 &amp; 115 &amp; 115 &amp; 122.7 &amp; 121 &amp; 127.5 &amp; 126 &amp; 132.2 &amp; 132 &amp; 138.7 \\</v>
      </c>
      <c r="H39" t="str">
        <f>_xlfn.CONCAT(F39, " &amp; ", C39, " &amp; ",D39, " &amp; ",'Results - Filtered'!AO38, " &amp; ",'Results - Filtered'!AQ38, " &amp; ",'Results - Filtered'!AS38, " &amp; ",'Results - Filtered'!AU38, " &amp; ",'Results - Filtered'!AW38, " &amp; ",'Results - Filtered'!AY38, " &amp; ",'Results - Filtered'!BA38, " &amp; ",'Results - Filtered'!BC38, " \\ ")</f>
        <v xml:space="preserve"> &amp; 5 &amp; 23 &amp; 115 &amp; 6.73 &amp; 121 &amp; 2.82 &amp; 126 &amp; 1.34 &amp; 132 &amp; 0.59 \\ </v>
      </c>
      <c r="I39" t="str">
        <f>_xlfn.CONCAT(F39, " &amp; ", C39, " &amp; ",D39, " &amp; ",'Results - Filtered'!AO38, " &amp; ",'Results - Filtered'!AP38, " &amp; ",'Results - Filtered'!AS38, " &amp; ",'Results - Filtered'!AT38, " &amp; ",'Results - Filtered'!AW38, " &amp; ",'Results - Filtered'!AX38, " &amp; ",'Results - Filtered'!BA38, " &amp; ",'Results - Filtered'!BB38, " \\ ")</f>
        <v xml:space="preserve"> &amp; 5 &amp; 23 &amp; 115 &amp; 0.008 &amp; 121 &amp; 0.009 &amp; 126 &amp; 0.021 &amp; 132 &amp; 0.01 \\ </v>
      </c>
    </row>
    <row r="40" spans="2:9" x14ac:dyDescent="0.3">
      <c r="B40" t="s">
        <v>37</v>
      </c>
      <c r="C40" s="1">
        <v>6</v>
      </c>
      <c r="D40" s="1">
        <v>20</v>
      </c>
      <c r="E40">
        <f t="shared" si="0"/>
        <v>120</v>
      </c>
      <c r="G40" t="str">
        <f>_xlfn.CONCAT(F40, " &amp; ", C40, " &amp; ",D40, " &amp; ",E40, " &amp; ",'Results - Filtered'!AO39, " &amp; ",'Results - Filtered'!AN39, " &amp; ",'Results - Filtered'!AS39, " &amp; ",'Results - Filtered'!AR39, " &amp; ",'Results - Filtered'!AW39, " &amp; ",'Results - Filtered'!AV39, " &amp; ",'Results - Filtered'!BA39, " &amp; ",'Results - Filtered'!AZ39, " \\")</f>
        <v xml:space="preserve"> &amp; 6 &amp; 20 &amp; 120 &amp; 120 &amp; 123.4 &amp; 121 &amp; 126.3 &amp; 125 &amp; 129 &amp; 128 &amp; 132.9 \\</v>
      </c>
      <c r="H40" t="str">
        <f>_xlfn.CONCAT(F40, " &amp; ", C40, " &amp; ",D40, " &amp; ",'Results - Filtered'!AO39, " &amp; ",'Results - Filtered'!AQ39, " &amp; ",'Results - Filtered'!AS39, " &amp; ",'Results - Filtered'!AU39, " &amp; ",'Results - Filtered'!AW39, " &amp; ",'Results - Filtered'!AY39, " &amp; ",'Results - Filtered'!BA39, " &amp; ",'Results - Filtered'!BC39, " \\ ")</f>
        <v xml:space="preserve"> &amp; 6 &amp; 20 &amp; 120 &amp; 3.44 &amp; 121 &amp; 2.67 &amp; 125 &amp; 1 &amp; 128 &amp; 0.49 \\ </v>
      </c>
      <c r="I40" t="str">
        <f>_xlfn.CONCAT(F40, " &amp; ", C40, " &amp; ",D40, " &amp; ",'Results - Filtered'!AO39, " &amp; ",'Results - Filtered'!AP39, " &amp; ",'Results - Filtered'!AS39, " &amp; ",'Results - Filtered'!AT39, " &amp; ",'Results - Filtered'!AW39, " &amp; ",'Results - Filtered'!AX39, " &amp; ",'Results - Filtered'!BA39, " &amp; ",'Results - Filtered'!BB39, " \\ ")</f>
        <v xml:space="preserve"> &amp; 6 &amp; 20 &amp; 120 &amp; 0.006 &amp; 121 &amp; 0.008 &amp; 125 &amp; 0.011 &amp; 128 &amp; 0.007 \\ </v>
      </c>
    </row>
    <row r="41" spans="2:9" x14ac:dyDescent="0.3">
      <c r="B41" t="s">
        <v>37</v>
      </c>
      <c r="C41" s="1">
        <v>7</v>
      </c>
      <c r="D41" s="1">
        <v>18</v>
      </c>
      <c r="E41">
        <f t="shared" si="0"/>
        <v>126</v>
      </c>
      <c r="G41" t="str">
        <f>_xlfn.CONCAT(F41, " &amp; ", C41, " &amp; ",D41, " &amp; ",E41, " &amp; ",'Results - Filtered'!AO40, " &amp; ",'Results - Filtered'!AN40, " &amp; ",'Results - Filtered'!AS40, " &amp; ",'Results - Filtered'!AR40, " &amp; ",'Results - Filtered'!AW40, " &amp; ",'Results - Filtered'!AV40, " &amp; ",'Results - Filtered'!BA40, " &amp; ",'Results - Filtered'!AZ40, " \\")</f>
        <v xml:space="preserve"> &amp; 7 &amp; 18 &amp; 126 &amp; 127 &amp; 129.4 &amp; 128 &amp; 131.3 &amp; 131 &amp; 133.4 &amp; 133 &amp; 135.9 \\</v>
      </c>
      <c r="H41" t="str">
        <f>_xlfn.CONCAT(F41, " &amp; ", C41, " &amp; ",D41, " &amp; ",'Results - Filtered'!AO40, " &amp; ",'Results - Filtered'!AQ40, " &amp; ",'Results - Filtered'!AS40, " &amp; ",'Results - Filtered'!AU40, " &amp; ",'Results - Filtered'!AW40, " &amp; ",'Results - Filtered'!AY40, " &amp; ",'Results - Filtered'!BA40, " &amp; ",'Results - Filtered'!BC40, " \\ ")</f>
        <v xml:space="preserve"> &amp; 7 &amp; 18 &amp; 127 &amp; 2.63 &amp; 128 &amp; 1.85 &amp; 131 &amp; 0.68 &amp; 133 &amp; 0.33 \\ </v>
      </c>
      <c r="I41" t="str">
        <f>_xlfn.CONCAT(F41, " &amp; ", C41, " &amp; ",D41, " &amp; ",'Results - Filtered'!AO40, " &amp; ",'Results - Filtered'!AP40, " &amp; ",'Results - Filtered'!AS40, " &amp; ",'Results - Filtered'!AT40, " &amp; ",'Results - Filtered'!AW40, " &amp; ",'Results - Filtered'!AX40, " &amp; ",'Results - Filtered'!BA40, " &amp; ",'Results - Filtered'!BB40, " \\ ")</f>
        <v xml:space="preserve"> &amp; 7 &amp; 18 &amp; 127 &amp; 0.024 &amp; 128 &amp; 0.025 &amp; 131 &amp; 0.06 &amp; 133 &amp; 0.026 \\ </v>
      </c>
    </row>
    <row r="42" spans="2:9" x14ac:dyDescent="0.3">
      <c r="B42" t="s">
        <v>37</v>
      </c>
      <c r="C42" s="1">
        <v>8</v>
      </c>
      <c r="D42" s="1">
        <v>16</v>
      </c>
      <c r="E42">
        <f t="shared" si="0"/>
        <v>128</v>
      </c>
      <c r="G42" t="str">
        <f>_xlfn.CONCAT(F42, " &amp; ", C42, " &amp; ",D42, " &amp; ",E42, " &amp; ",'Results - Filtered'!AO41, " &amp; ",'Results - Filtered'!AN41, " &amp; ",'Results - Filtered'!AS41, " &amp; ",'Results - Filtered'!AR41, " &amp; ",'Results - Filtered'!AW41, " &amp; ",'Results - Filtered'!AV41, " &amp; ",'Results - Filtered'!BA41, " &amp; ",'Results - Filtered'!AZ41, " \\")</f>
        <v xml:space="preserve"> &amp; 8 &amp; 16 &amp; 128 &amp; 128 &amp; 129.4 &amp; 129 &amp; 130.1 &amp; 130 &amp; 131 &amp; 130 &amp; 132.5 \\</v>
      </c>
      <c r="H42" t="str">
        <f>_xlfn.CONCAT(F42, " &amp; ", C42, " &amp; ",D42, " &amp; ",'Results - Filtered'!AO41, " &amp; ",'Results - Filtered'!AQ41, " &amp; ",'Results - Filtered'!AS41, " &amp; ",'Results - Filtered'!AU41, " &amp; ",'Results - Filtered'!AW41, " &amp; ",'Results - Filtered'!AY41, " &amp; ",'Results - Filtered'!BA41, " &amp; ",'Results - Filtered'!BC41, " \\ ")</f>
        <v xml:space="preserve"> &amp; 8 &amp; 16 &amp; 128 &amp; 1.8 &amp; 129 &amp; 0.67 &amp; 130 &amp; 0.31 &amp; 130 &amp; 0.31 \\ </v>
      </c>
      <c r="I42" t="str">
        <f>_xlfn.CONCAT(F42, " &amp; ", C42, " &amp; ",D42, " &amp; ",'Results - Filtered'!AO41, " &amp; ",'Results - Filtered'!AP41, " &amp; ",'Results - Filtered'!AS41, " &amp; ",'Results - Filtered'!AT41, " &amp; ",'Results - Filtered'!AW41, " &amp; ",'Results - Filtered'!AX41, " &amp; ",'Results - Filtered'!BA41, " &amp; ",'Results - Filtered'!BB41, " \\ ")</f>
        <v xml:space="preserve"> &amp; 8 &amp; 16 &amp; 128 &amp; 0.017 &amp; 129 &amp; 0.018 &amp; 130 &amp; 0.026 &amp; 130 &amp; 0.018 \\ </v>
      </c>
    </row>
    <row r="43" spans="2:9" x14ac:dyDescent="0.3">
      <c r="B43" t="s">
        <v>37</v>
      </c>
      <c r="C43" s="1">
        <v>9</v>
      </c>
      <c r="D43" s="1">
        <v>13</v>
      </c>
      <c r="E43">
        <f t="shared" si="0"/>
        <v>117</v>
      </c>
      <c r="G43" t="str">
        <f>_xlfn.CONCAT(F43, " &amp; ", C43, " &amp; ",D43, " &amp; ",E43, " &amp; ",'Results - Filtered'!AO42, " &amp; ",'Results - Filtered'!AN42, " &amp; ",'Results - Filtered'!AS42, " &amp; ",'Results - Filtered'!AR42, " &amp; ",'Results - Filtered'!AW42, " &amp; ",'Results - Filtered'!AV42, " &amp; ",'Results - Filtered'!BA42, " &amp; ",'Results - Filtered'!AZ42, " \\")</f>
        <v xml:space="preserve"> &amp; 9 &amp; 13 &amp; 117 &amp; 119 &amp; 126.6 &amp; 122 &amp; 132.5 &amp; 129 &amp; 138.8 &amp; 136 &amp; 149.3 \\</v>
      </c>
      <c r="H43" t="str">
        <f>_xlfn.CONCAT(F43, " &amp; ", C43, " &amp; ",D43, " &amp; ",'Results - Filtered'!AO42, " &amp; ",'Results - Filtered'!AQ42, " &amp; ",'Results - Filtered'!AS42, " &amp; ",'Results - Filtered'!AU42, " &amp; ",'Results - Filtered'!AW42, " &amp; ",'Results - Filtered'!AY42, " &amp; ",'Results - Filtered'!BA42, " &amp; ",'Results - Filtered'!BC42, " \\ ")</f>
        <v xml:space="preserve"> &amp; 9 &amp; 13 &amp; 119 &amp; 11.69 &amp; 122 &amp; 8.08 &amp; 129 &amp; 3.76 &amp; 136 &amp; 2.05 \\ </v>
      </c>
      <c r="I43" t="str">
        <f>_xlfn.CONCAT(F43, " &amp; ", C43, " &amp; ",D43, " &amp; ",'Results - Filtered'!AO42, " &amp; ",'Results - Filtered'!AP42, " &amp; ",'Results - Filtered'!AS42, " &amp; ",'Results - Filtered'!AT42, " &amp; ",'Results - Filtered'!AW42, " &amp; ",'Results - Filtered'!AX42, " &amp; ",'Results - Filtered'!BA42, " &amp; ",'Results - Filtered'!BB42, " \\ ")</f>
        <v xml:space="preserve"> &amp; 9 &amp; 13 &amp; 119 &amp; 0.002 &amp; 122 &amp; 0.002 &amp; 129 &amp; 0.002 &amp; 136 &amp; 0.002 \\ </v>
      </c>
    </row>
    <row r="44" spans="2:9" x14ac:dyDescent="0.3">
      <c r="B44" t="s">
        <v>37</v>
      </c>
      <c r="C44" s="1">
        <v>10</v>
      </c>
      <c r="D44" s="1">
        <v>12</v>
      </c>
      <c r="E44">
        <f t="shared" si="0"/>
        <v>120</v>
      </c>
      <c r="G44" t="str">
        <f>_xlfn.CONCAT(F44, " &amp; ", C44, " &amp; ",D44, " &amp; ",E44, " &amp; ",'Results - Filtered'!AO43, " &amp; ",'Results - Filtered'!AN43, " &amp; ",'Results - Filtered'!AS43, " &amp; ",'Results - Filtered'!AR43, " &amp; ",'Results - Filtered'!AW43, " &amp; ",'Results - Filtered'!AV43, " &amp; ",'Results - Filtered'!BA43, " &amp; ",'Results - Filtered'!AZ43, " \\")</f>
        <v xml:space="preserve"> &amp; 10 &amp; 12 &amp; 120 &amp; 122 &amp; 130.7 &amp; 127 &amp; 136.5 &amp; 134 &amp; 142.9 &amp; 141 &amp; 152.5 \\</v>
      </c>
      <c r="H44" t="str">
        <f>_xlfn.CONCAT(F44, " &amp; ", C44, " &amp; ",D44, " &amp; ",'Results - Filtered'!AO43, " &amp; ",'Results - Filtered'!AQ43, " &amp; ",'Results - Filtered'!AS43, " &amp; ",'Results - Filtered'!AU43, " &amp; ",'Results - Filtered'!AW43, " &amp; ",'Results - Filtered'!AY43, " &amp; ",'Results - Filtered'!BA43, " &amp; ",'Results - Filtered'!BC43, " \\ ")</f>
        <v xml:space="preserve"> &amp; 10 &amp; 12 &amp; 122 &amp; 14.43 &amp; 127 &amp; 7.89 &amp; 134 &amp; 3.71 &amp; 141 &amp; 1.92 \\ </v>
      </c>
      <c r="I44" t="str">
        <f>_xlfn.CONCAT(F44, " &amp; ", C44, " &amp; ",D44, " &amp; ",'Results - Filtered'!AO43, " &amp; ",'Results - Filtered'!AP43, " &amp; ",'Results - Filtered'!AS43, " &amp; ",'Results - Filtered'!AT43, " &amp; ",'Results - Filtered'!AW43, " &amp; ",'Results - Filtered'!AX43, " &amp; ",'Results - Filtered'!BA43, " &amp; ",'Results - Filtered'!BB43, " \\ ")</f>
        <v xml:space="preserve"> &amp; 10 &amp; 12 &amp; 122 &amp; 0.008 &amp; 127 &amp; 0.01 &amp; 134 &amp; 0.009 &amp; 141 &amp; 0.011 \\ </v>
      </c>
    </row>
    <row r="45" spans="2:9" x14ac:dyDescent="0.3">
      <c r="B45" t="s">
        <v>38</v>
      </c>
      <c r="C45" s="1">
        <v>7</v>
      </c>
      <c r="D45" s="1">
        <v>47</v>
      </c>
      <c r="E45">
        <f t="shared" si="0"/>
        <v>329</v>
      </c>
      <c r="F45" t="s">
        <v>47</v>
      </c>
      <c r="G45" t="str">
        <f>_xlfn.CONCAT(F45, " &amp; ", C45, " &amp; ",D45, " &amp; ",E45, " &amp; ",'Results - Filtered'!AO44, " &amp; ",'Results - Filtered'!AN44, " &amp; ",'Results - Filtered'!AS44, " &amp; ",'Results - Filtered'!AR44, " &amp; ",'Results - Filtered'!AW44, " &amp; ",'Results - Filtered'!AV44, " &amp; ",'Results - Filtered'!BA44, " &amp; ",'Results - Filtered'!AZ44, " \\")</f>
        <v>\hline \multirow{5}{*}{Sawyer} &amp; 7 &amp; 47 &amp; 329 &amp; 330 &amp; 338.5 &amp; 335 &amp; 344.8 &amp; 343 &amp; 350.7 &amp; 350 &amp; 358.1 \\</v>
      </c>
      <c r="H45" t="str">
        <f>_xlfn.CONCAT(F45, " &amp; ", C45, " &amp; ",D45, " &amp; ",'Results - Filtered'!AO44, " &amp; ",'Results - Filtered'!AQ44, " &amp; ",'Results - Filtered'!AS44, " &amp; ",'Results - Filtered'!AU44, " &amp; ",'Results - Filtered'!AW44, " &amp; ",'Results - Filtered'!AY44, " &amp; ",'Results - Filtered'!BA44, " &amp; ",'Results - Filtered'!BC44, " \\ ")</f>
        <v xml:space="preserve">\hline \multirow{5}{*}{Sawyer} &amp; 7 &amp; 47 &amp; 330 &amp; 3.62 &amp; 335 &amp; 2.08 &amp; 343 &amp; 0.82 &amp; 350 &amp; 0.34 \\ </v>
      </c>
      <c r="I45" t="str">
        <f>_xlfn.CONCAT(F45, " &amp; ", C45, " &amp; ",D45, " &amp; ",'Results - Filtered'!AO44, " &amp; ",'Results - Filtered'!AP44, " &amp; ",'Results - Filtered'!AS44, " &amp; ",'Results - Filtered'!AT44, " &amp; ",'Results - Filtered'!AW44, " &amp; ",'Results - Filtered'!AX44, " &amp; ",'Results - Filtered'!BA44, " &amp; ",'Results - Filtered'!BB44, " \\ ")</f>
        <v xml:space="preserve">\hline \multirow{5}{*}{Sawyer} &amp; 7 &amp; 47 &amp; 330 &amp; 2.3 &amp; 335 &amp; 2.2 &amp; 343 &amp; 2.3 &amp; 350 &amp; 2.1 \\ </v>
      </c>
    </row>
    <row r="46" spans="2:9" x14ac:dyDescent="0.3">
      <c r="B46" t="s">
        <v>38</v>
      </c>
      <c r="C46" s="1">
        <v>8</v>
      </c>
      <c r="D46" s="1">
        <v>41</v>
      </c>
      <c r="E46">
        <f t="shared" si="0"/>
        <v>328</v>
      </c>
      <c r="G46" t="str">
        <f>_xlfn.CONCAT(F46, " &amp; ", C46, " &amp; ",D46, " &amp; ",E46, " &amp; ",'Results - Filtered'!AO45, " &amp; ",'Results - Filtered'!AN45, " &amp; ",'Results - Filtered'!AS45, " &amp; ",'Results - Filtered'!AR45, " &amp; ",'Results - Filtered'!AW45, " &amp; ",'Results - Filtered'!AV45, " &amp; ",'Results - Filtered'!BA45, " &amp; ",'Results - Filtered'!AZ45, " \\")</f>
        <v xml:space="preserve"> &amp; 8 &amp; 41 &amp; 328 &amp; 329 &amp; 341.5 &amp; 339 &amp; 349.4 &amp; 344 &amp; 357.1 &amp; 356 &amp; 368.7 \\</v>
      </c>
      <c r="H46" t="str">
        <f>_xlfn.CONCAT(F46, " &amp; ", C46, " &amp; ",D46, " &amp; ",'Results - Filtered'!AO45, " &amp; ",'Results - Filtered'!AQ45, " &amp; ",'Results - Filtered'!AS45, " &amp; ",'Results - Filtered'!AU45, " &amp; ",'Results - Filtered'!AW45, " &amp; ",'Results - Filtered'!AY45, " &amp; ",'Results - Filtered'!BA45, " &amp; ",'Results - Filtered'!BC45, " \\ ")</f>
        <v xml:space="preserve"> &amp; 8 &amp; 41 &amp; 329 &amp; 6.08 &amp; 339 &amp; 2.53 &amp; 344 &amp; 1.59 &amp; 356 &amp; 0.62 \\ </v>
      </c>
      <c r="I46" t="str">
        <f>_xlfn.CONCAT(F46, " &amp; ", C46, " &amp; ",D46, " &amp; ",'Results - Filtered'!AO45, " &amp; ",'Results - Filtered'!AP45, " &amp; ",'Results - Filtered'!AS45, " &amp; ",'Results - Filtered'!AT45, " &amp; ",'Results - Filtered'!AW45, " &amp; ",'Results - Filtered'!AX45, " &amp; ",'Results - Filtered'!BA45, " &amp; ",'Results - Filtered'!BB45, " \\ ")</f>
        <v xml:space="preserve"> &amp; 8 &amp; 41 &amp; 329 &amp; 1.8 &amp; 339 &amp; 1.9 &amp; 344 &amp; 2 &amp; 356 &amp; 2.1 \\ </v>
      </c>
    </row>
    <row r="47" spans="2:9" x14ac:dyDescent="0.3">
      <c r="B47" t="s">
        <v>38</v>
      </c>
      <c r="C47" s="1">
        <v>9</v>
      </c>
      <c r="D47" s="1">
        <v>37</v>
      </c>
      <c r="E47">
        <f t="shared" si="0"/>
        <v>333</v>
      </c>
      <c r="G47" t="str">
        <f>_xlfn.CONCAT(F47, " &amp; ", C47, " &amp; ",D47, " &amp; ",E47, " &amp; ",'Results - Filtered'!AO46, " &amp; ",'Results - Filtered'!AN46, " &amp; ",'Results - Filtered'!AS46, " &amp; ",'Results - Filtered'!AR46, " &amp; ",'Results - Filtered'!AW46, " &amp; ",'Results - Filtered'!AV46, " &amp; ",'Results - Filtered'!BA46, " &amp; ",'Results - Filtered'!AZ46, " \\")</f>
        <v xml:space="preserve"> &amp; 9 &amp; 37 &amp; 333 &amp; 336 &amp; 343.8 &amp; 339 &amp; 349.9 &amp; 348 &amp; 355.6 &amp; 355 &amp; 363.3 \\</v>
      </c>
      <c r="H47" t="str">
        <f>_xlfn.CONCAT(F47, " &amp; ", C47, " &amp; ",D47, " &amp; ",'Results - Filtered'!AO46, " &amp; ",'Results - Filtered'!AQ46, " &amp; ",'Results - Filtered'!AS46, " &amp; ",'Results - Filtered'!AU46, " &amp; ",'Results - Filtered'!AW46, " &amp; ",'Results - Filtered'!AY46, " &amp; ",'Results - Filtered'!BA46, " &amp; ",'Results - Filtered'!BC46, " \\ ")</f>
        <v xml:space="preserve"> &amp; 9 &amp; 37 &amp; 336 &amp; 4.22 &amp; 339 &amp; 2.95 &amp; 348 &amp; 1.03 &amp; 355 &amp; 0.45 \\ </v>
      </c>
      <c r="I47" t="str">
        <f>_xlfn.CONCAT(F47, " &amp; ", C47, " &amp; ",D47, " &amp; ",'Results - Filtered'!AO46, " &amp; ",'Results - Filtered'!AP46, " &amp; ",'Results - Filtered'!AS46, " &amp; ",'Results - Filtered'!AT46, " &amp; ",'Results - Filtered'!AW46, " &amp; ",'Results - Filtered'!AX46, " &amp; ",'Results - Filtered'!BA46, " &amp; ",'Results - Filtered'!BB46, " \\ ")</f>
        <v xml:space="preserve"> &amp; 9 &amp; 37 &amp; 336 &amp; 1.8 &amp; 339 &amp; 1.9 &amp; 348 &amp; 1.8 &amp; 355 &amp; 1.6 \\ </v>
      </c>
    </row>
    <row r="48" spans="2:9" x14ac:dyDescent="0.3">
      <c r="B48" t="s">
        <v>38</v>
      </c>
      <c r="C48" s="1">
        <v>10</v>
      </c>
      <c r="D48" s="1">
        <v>33</v>
      </c>
      <c r="E48">
        <f t="shared" si="0"/>
        <v>330</v>
      </c>
      <c r="G48" t="str">
        <f>_xlfn.CONCAT(F48, " &amp; ", C48, " &amp; ",D48, " &amp; ",E48, " &amp; ",'Results - Filtered'!AO47, " &amp; ",'Results - Filtered'!AN47, " &amp; ",'Results - Filtered'!AS47, " &amp; ",'Results - Filtered'!AR47, " &amp; ",'Results - Filtered'!AW47, " &amp; ",'Results - Filtered'!AV47, " &amp; ",'Results - Filtered'!BA47, " &amp; ",'Results - Filtered'!AZ47, " \\")</f>
        <v xml:space="preserve"> &amp; 10 &amp; 33 &amp; 330 &amp; 330 &amp; 343.2 &amp; 340 &amp; 350.2 &amp; 344 &amp; 358.5 &amp; 356 &amp; 368.8 \\</v>
      </c>
      <c r="H48" t="str">
        <f>_xlfn.CONCAT(F48, " &amp; ", C48, " &amp; ",D48, " &amp; ",'Results - Filtered'!AO47, " &amp; ",'Results - Filtered'!AQ47, " &amp; ",'Results - Filtered'!AS47, " &amp; ",'Results - Filtered'!AU47, " &amp; ",'Results - Filtered'!AW47, " &amp; ",'Results - Filtered'!AY47, " &amp; ",'Results - Filtered'!BA47, " &amp; ",'Results - Filtered'!BC47, " \\ ")</f>
        <v xml:space="preserve"> &amp; 10 &amp; 33 &amp; 330 &amp; 8.01 &amp; 340 &amp; 3.09 &amp; 344 &amp; 2.2 &amp; 356 &amp; 0.77 \\ </v>
      </c>
      <c r="I48" t="str">
        <f>_xlfn.CONCAT(F48, " &amp; ", C48, " &amp; ",D48, " &amp; ",'Results - Filtered'!AO47, " &amp; ",'Results - Filtered'!AP47, " &amp; ",'Results - Filtered'!AS47, " &amp; ",'Results - Filtered'!AT47, " &amp; ",'Results - Filtered'!AW47, " &amp; ",'Results - Filtered'!AX47, " &amp; ",'Results - Filtered'!BA47, " &amp; ",'Results - Filtered'!BB47, " \\ ")</f>
        <v xml:space="preserve"> &amp; 10 &amp; 33 &amp; 330 &amp; 1.5 &amp; 340 &amp; 1.4 &amp; 344 &amp; 1.4 &amp; 356 &amp; 1.4 \\ </v>
      </c>
    </row>
    <row r="49" spans="2:9" x14ac:dyDescent="0.3">
      <c r="B49" t="s">
        <v>38</v>
      </c>
      <c r="C49" s="1">
        <v>11</v>
      </c>
      <c r="D49" s="1">
        <v>31</v>
      </c>
      <c r="E49">
        <f t="shared" si="0"/>
        <v>341</v>
      </c>
      <c r="G49" t="str">
        <f>_xlfn.CONCAT(F49, " &amp; ", C49, " &amp; ",D49, " &amp; ",E49, " &amp; ",'Results - Filtered'!AO48, " &amp; ",'Results - Filtered'!AN48, " &amp; ",'Results - Filtered'!AS48, " &amp; ",'Results - Filtered'!AR48, " &amp; ",'Results - Filtered'!AW48, " &amp; ",'Results - Filtered'!AV48, " &amp; ",'Results - Filtered'!BA48, " &amp; ",'Results - Filtered'!AZ48, " \\")</f>
        <v xml:space="preserve"> &amp; 11 &amp; 31 &amp; 341 &amp; 343 &amp; 350.9 &amp; 348 &amp; 356.1 &amp; 352 &amp; 362.6 &amp; 362 &amp; 371.4 \\</v>
      </c>
      <c r="H49" t="str">
        <f>_xlfn.CONCAT(F49, " &amp; ", C49, " &amp; ",D49, " &amp; ",'Results - Filtered'!AO48, " &amp; ",'Results - Filtered'!AQ48, " &amp; ",'Results - Filtered'!AS48, " &amp; ",'Results - Filtered'!AU48, " &amp; ",'Results - Filtered'!AW48, " &amp; ",'Results - Filtered'!AY48, " &amp; ",'Results - Filtered'!BA48, " &amp; ",'Results - Filtered'!BC48, " \\ ")</f>
        <v xml:space="preserve"> &amp; 11 &amp; 31 &amp; 343 &amp; 5.09 &amp; 348 &amp; 2.61 &amp; 352 &amp; 1.71 &amp; 362 &amp; 0.61 \\ </v>
      </c>
      <c r="I49" t="str">
        <f>_xlfn.CONCAT(F49, " &amp; ", C49, " &amp; ",D49, " &amp; ",'Results - Filtered'!AO48, " &amp; ",'Results - Filtered'!AP48, " &amp; ",'Results - Filtered'!AS48, " &amp; ",'Results - Filtered'!AT48, " &amp; ",'Results - Filtered'!AW48, " &amp; ",'Results - Filtered'!AX48, " &amp; ",'Results - Filtered'!BA48, " &amp; ",'Results - Filtered'!BB48, " \\ ")</f>
        <v xml:space="preserve"> &amp; 11 &amp; 31 &amp; 343 &amp; 1.7 &amp; 348 &amp; 1.7 &amp; 352 &amp; 1.7 &amp; 362 &amp; 1.6 \\ </v>
      </c>
    </row>
    <row r="50" spans="2:9" x14ac:dyDescent="0.3">
      <c r="F50" t="s">
        <v>48</v>
      </c>
      <c r="G50" t="str">
        <f>_xlfn.CONCAT(F50, " &amp; ", C50, " &amp; ",D50, " &amp; ",E50, " &amp; ",'Results - Filtered'!AO49, " &amp; ",'Results - Filtered'!AN49, " &amp; ",'Results - Filtered'!AS49, " &amp; ",'Results - Filtered'!AR49, " &amp; ",'Results - Filtered'!AW49, " &amp; ",'Results - Filtered'!AV49, " &amp; ",'Results - Filtered'!BA49, " &amp; ",'Results - Filtered'!AZ49, " \\")</f>
        <v>\hline  \multicolumn{3}{|c|}{Average} &amp;  &amp;  &amp;  &amp; 3809 &amp; 3986 &amp; 3916 &amp; 4119.7 &amp; 4050 &amp; 4269.7 &amp; 4235 &amp; 4491.7 \\</v>
      </c>
      <c r="H50" t="str">
        <f>_xlfn.CONCAT(F50, " &amp; ", C50, " &amp; ",D50, " &amp; ",'Results - Filtered'!AO49, " &amp; ",'Results - Filtered'!AQ49, " &amp; ",'Results - Filtered'!AS49, " &amp; ",'Results - Filtered'!AU49, " &amp; ",'Results - Filtered'!AW49, " &amp; ",'Results - Filtered'!AY49, " &amp; ",'Results - Filtered'!BA49, " &amp; ",'Results - Filtered'!BC49, " \\ ")</f>
        <v xml:space="preserve">\hline  \multicolumn{3}{|c|}{Average} &amp;  &amp;  &amp; 3809 &amp; 7.21 &amp; 3916 &amp; 3.91 &amp; 4050 &amp; 2.11 &amp; 4235 &amp; 1.01 \\ </v>
      </c>
      <c r="I50" t="str">
        <f>_xlfn.CONCAT(F50, " &amp; ", C50, " &amp; ",D50, " &amp; ",'Results - Filtered'!AO49, " &amp; ",'Results - Filtered'!AP49, " &amp; ",'Results - Filtered'!AS49, " &amp; ",'Results - Filtered'!AT49, " &amp; ",'Results - Filtered'!AW49, " &amp; ",'Results - Filtered'!AX49, " &amp; ",'Results - Filtered'!BA49, " &amp; ",'Results - Filtered'!BB49, " \\ ")</f>
        <v xml:space="preserve">\hline  \multicolumn{3}{|c|}{Average} &amp;  &amp;  &amp; 3809 &amp; 90.3 &amp; 3916 &amp; 108.6 &amp; 4050 &amp; 184.5 &amp; 4235 &amp; 419.4 \\ 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C7CB6-2555-471E-9681-D7925B72898F}">
  <dimension ref="A1:AO49"/>
  <sheetViews>
    <sheetView topLeftCell="AJ1" workbookViewId="0">
      <selection activeCell="AK23" sqref="AK23"/>
    </sheetView>
  </sheetViews>
  <sheetFormatPr defaultRowHeight="14.4" x14ac:dyDescent="0.3"/>
  <cols>
    <col min="37" max="37" width="102" bestFit="1" customWidth="1"/>
  </cols>
  <sheetData>
    <row r="1" spans="1:41" x14ac:dyDescent="0.3">
      <c r="G1">
        <v>5</v>
      </c>
      <c r="J1">
        <v>10</v>
      </c>
      <c r="M1">
        <v>20</v>
      </c>
      <c r="P1">
        <v>50</v>
      </c>
      <c r="S1" t="s">
        <v>39</v>
      </c>
      <c r="U1">
        <v>5</v>
      </c>
      <c r="W1">
        <v>10</v>
      </c>
      <c r="Y1">
        <v>20</v>
      </c>
      <c r="AA1">
        <v>50</v>
      </c>
      <c r="AC1">
        <v>5</v>
      </c>
      <c r="AD1">
        <v>10</v>
      </c>
      <c r="AE1">
        <v>20</v>
      </c>
      <c r="AF1">
        <v>50</v>
      </c>
      <c r="AG1">
        <v>5</v>
      </c>
      <c r="AH1">
        <v>10</v>
      </c>
      <c r="AI1">
        <v>20</v>
      </c>
      <c r="AJ1">
        <v>50</v>
      </c>
    </row>
    <row r="2" spans="1:41" x14ac:dyDescent="0.3">
      <c r="C2" t="s">
        <v>25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28</v>
      </c>
      <c r="J2" t="s">
        <v>29</v>
      </c>
      <c r="K2" t="s">
        <v>30</v>
      </c>
      <c r="L2" t="s">
        <v>28</v>
      </c>
      <c r="M2" t="s">
        <v>29</v>
      </c>
      <c r="N2" t="s">
        <v>30</v>
      </c>
      <c r="O2" t="s">
        <v>28</v>
      </c>
      <c r="P2" t="s">
        <v>29</v>
      </c>
      <c r="Q2" t="s">
        <v>30</v>
      </c>
      <c r="T2" t="s">
        <v>76</v>
      </c>
      <c r="U2" t="s">
        <v>28</v>
      </c>
      <c r="V2" t="s">
        <v>29</v>
      </c>
      <c r="W2" t="s">
        <v>28</v>
      </c>
      <c r="X2" t="s">
        <v>29</v>
      </c>
      <c r="Y2" t="s">
        <v>28</v>
      </c>
      <c r="Z2" t="s">
        <v>29</v>
      </c>
      <c r="AA2" t="s">
        <v>28</v>
      </c>
      <c r="AB2" t="s">
        <v>29</v>
      </c>
      <c r="AC2" t="s">
        <v>50</v>
      </c>
      <c r="AD2" t="s">
        <v>50</v>
      </c>
      <c r="AE2" t="s">
        <v>50</v>
      </c>
      <c r="AF2" t="s">
        <v>50</v>
      </c>
      <c r="AG2" t="s">
        <v>52</v>
      </c>
      <c r="AH2" t="s">
        <v>52</v>
      </c>
      <c r="AI2" t="s">
        <v>52</v>
      </c>
      <c r="AJ2" t="s">
        <v>51</v>
      </c>
      <c r="AK2" t="s">
        <v>49</v>
      </c>
      <c r="AL2" t="s">
        <v>74</v>
      </c>
      <c r="AN2" t="s">
        <v>75</v>
      </c>
    </row>
    <row r="3" spans="1:41" x14ac:dyDescent="0.3">
      <c r="A3">
        <f>(AB3-T3)/T3</f>
        <v>2.976190476190476E-2</v>
      </c>
      <c r="C3" t="s">
        <v>31</v>
      </c>
      <c r="D3" s="1">
        <v>7</v>
      </c>
      <c r="E3" s="1">
        <v>48</v>
      </c>
      <c r="F3">
        <v>339.88698740000001</v>
      </c>
      <c r="G3">
        <v>336</v>
      </c>
      <c r="H3">
        <v>1.6195780833333371E-2</v>
      </c>
      <c r="I3">
        <v>342.77024834753399</v>
      </c>
      <c r="J3">
        <v>338</v>
      </c>
      <c r="K3" s="2">
        <v>9.9380173906958181E-3</v>
      </c>
      <c r="L3">
        <v>345.86762899699801</v>
      </c>
      <c r="M3">
        <v>342</v>
      </c>
      <c r="N3" s="2">
        <v>4.0287802052062583E-3</v>
      </c>
      <c r="O3">
        <v>350.14</v>
      </c>
      <c r="P3">
        <v>346</v>
      </c>
      <c r="Q3" s="2">
        <v>1.7249999999999941E-3</v>
      </c>
      <c r="S3" t="s">
        <v>40</v>
      </c>
      <c r="T3">
        <f>D3*E3</f>
        <v>336</v>
      </c>
      <c r="U3">
        <f>ROUND(F3,1)</f>
        <v>339.9</v>
      </c>
      <c r="V3">
        <f>G3</f>
        <v>336</v>
      </c>
      <c r="W3">
        <f>ROUND(I3,1)</f>
        <v>342.8</v>
      </c>
      <c r="X3">
        <f>J3</f>
        <v>338</v>
      </c>
      <c r="Y3">
        <f>ROUND(L3,1)</f>
        <v>345.9</v>
      </c>
      <c r="Z3">
        <f>M3</f>
        <v>342</v>
      </c>
      <c r="AA3">
        <f>ROUND(O3,1)</f>
        <v>350.1</v>
      </c>
      <c r="AB3">
        <f>P3</f>
        <v>346</v>
      </c>
      <c r="AC3">
        <f>ROUND(H3*100,2)</f>
        <v>1.62</v>
      </c>
      <c r="AD3">
        <f>ROUND(K3*100,2)</f>
        <v>0.99</v>
      </c>
      <c r="AE3">
        <f>ROUND(N3*100,2)</f>
        <v>0.4</v>
      </c>
      <c r="AF3">
        <f>ROUND(Q3*100,2)</f>
        <v>0.17</v>
      </c>
      <c r="AG3">
        <v>0.4</v>
      </c>
      <c r="AH3">
        <v>0.3</v>
      </c>
      <c r="AI3">
        <v>0.3</v>
      </c>
      <c r="AJ3">
        <v>0.3</v>
      </c>
      <c r="AK3" t="str">
        <f>_xlfn.CONCAT(S3, " &amp; ",D3, " &amp; ",E3, " &amp; ",T3, " &amp; ",U3, " &amp; ",V3, " &amp; ",W3, " &amp; ",X3, " &amp; ",Y3, " &amp; ",Z3, " &amp; ",AA3, " &amp; ",AB3, " \\")</f>
        <v>\hline \multirow{7}{*}{Buxey} &amp; 7 &amp; 48 &amp; 336 &amp; 339,9 &amp; 336 &amp; 342,8 &amp; 338 &amp; 345,9 &amp; 342 &amp; 350,1 &amp; 346 \\</v>
      </c>
      <c r="AL3" t="str">
        <f>_xlfn.CONCAT(S3, " &amp; ",D3, " &amp; ",E3, " &amp; ",V3, " &amp; ",AC3, " &amp; ",X3, " &amp; ",AD3, " &amp; ",Z3, " &amp; ",AE3, " &amp; ",AB3, " &amp; ",AF3, " \\")</f>
        <v>\hline \multirow{7}{*}{Buxey} &amp; 7 &amp; 48 &amp; 336 &amp; 1,62 &amp; 338 &amp; 0,99 &amp; 342 &amp; 0,4 &amp; 346 &amp; 0,17 \\</v>
      </c>
      <c r="AM3" t="str">
        <f>SUBSTITUTE(AL3,",",".")</f>
        <v>\hline \multirow{7}{*}{Buxey} &amp; 7 &amp; 48 &amp; 336 &amp; 1.62 &amp; 338 &amp; 0.99 &amp; 342 &amp; 0.4 &amp; 346 &amp; 0.17 \\</v>
      </c>
      <c r="AN3" t="str">
        <f>_xlfn.CONCAT(S3, " &amp; ",D3, " &amp; ",E3, " &amp; ",V3, " &amp; ",AG3, " &amp; ",X3, " &amp; ",AH3, " &amp; ",Z3, " &amp; ",AI3, " &amp; ",AB3, " &amp; ",AJ3, " \\")</f>
        <v>\hline \multirow{7}{*}{Buxey} &amp; 7 &amp; 48 &amp; 336 &amp; 0,4 &amp; 338 &amp; 0,3 &amp; 342 &amp; 0,3 &amp; 346 &amp; 0,3 \\</v>
      </c>
      <c r="AO3" t="str">
        <f>SUBSTITUTE(AN3,",",".")</f>
        <v>\hline \multirow{7}{*}{Buxey} &amp; 7 &amp; 48 &amp; 336 &amp; 0.4 &amp; 338 &amp; 0.3 &amp; 342 &amp; 0.3 &amp; 346 &amp; 0.3 \\</v>
      </c>
    </row>
    <row r="4" spans="1:41" x14ac:dyDescent="0.3">
      <c r="A4">
        <f t="shared" ref="A4:A48" si="0">(AB4-T4)/T4</f>
        <v>4.1666666666666664E-2</v>
      </c>
      <c r="C4" t="s">
        <v>31</v>
      </c>
      <c r="D4" s="1">
        <v>8</v>
      </c>
      <c r="E4" s="1">
        <v>42</v>
      </c>
      <c r="F4">
        <v>342.2869</v>
      </c>
      <c r="G4">
        <v>336</v>
      </c>
      <c r="H4">
        <v>2.9937619047619064E-2</v>
      </c>
      <c r="I4">
        <v>347.28814541059899</v>
      </c>
      <c r="J4">
        <v>341</v>
      </c>
      <c r="K4" s="2">
        <v>1.4971774787140443E-2</v>
      </c>
      <c r="L4">
        <v>351.36496977997302</v>
      </c>
      <c r="M4">
        <v>346</v>
      </c>
      <c r="N4" s="2">
        <v>6.3868687856821708E-3</v>
      </c>
      <c r="O4">
        <v>357.07</v>
      </c>
      <c r="P4">
        <v>350</v>
      </c>
      <c r="Q4" s="2">
        <v>3.3666666666666632E-3</v>
      </c>
      <c r="T4">
        <f t="shared" ref="T4:T49" si="1">D4*E4</f>
        <v>336</v>
      </c>
      <c r="U4">
        <f t="shared" ref="U4:U48" si="2">ROUND(F4,1)</f>
        <v>342.3</v>
      </c>
      <c r="V4">
        <f t="shared" ref="V4:V48" si="3">G4</f>
        <v>336</v>
      </c>
      <c r="W4">
        <f t="shared" ref="W4:W48" si="4">ROUND(I4,1)</f>
        <v>347.3</v>
      </c>
      <c r="X4">
        <f t="shared" ref="X4:X48" si="5">J4</f>
        <v>341</v>
      </c>
      <c r="Y4">
        <f t="shared" ref="Y4:Y48" si="6">ROUND(L4,1)</f>
        <v>351.4</v>
      </c>
      <c r="Z4">
        <f t="shared" ref="Z4:Z48" si="7">M4</f>
        <v>346</v>
      </c>
      <c r="AA4">
        <f t="shared" ref="AA4:AA48" si="8">ROUND(O4,1)</f>
        <v>357.1</v>
      </c>
      <c r="AB4">
        <f t="shared" ref="AB4:AB48" si="9">P4</f>
        <v>350</v>
      </c>
      <c r="AC4">
        <f t="shared" ref="AC4:AC49" si="10">ROUND(H4*100,2)</f>
        <v>2.99</v>
      </c>
      <c r="AD4">
        <f t="shared" ref="AD4:AD49" si="11">ROUND(K4*100,2)</f>
        <v>1.5</v>
      </c>
      <c r="AE4">
        <f t="shared" ref="AE4:AE49" si="12">ROUND(N4*100,2)</f>
        <v>0.64</v>
      </c>
      <c r="AF4">
        <f t="shared" ref="AF4:AF49" si="13">ROUND(Q4*100,2)</f>
        <v>0.34</v>
      </c>
      <c r="AG4">
        <v>0.3</v>
      </c>
      <c r="AH4">
        <v>0.3</v>
      </c>
      <c r="AI4">
        <v>0.3</v>
      </c>
      <c r="AJ4">
        <v>0.3</v>
      </c>
      <c r="AK4" t="str">
        <f t="shared" ref="AK4:AK49" si="14">_xlfn.CONCAT(S4, " &amp; ",D4, " &amp; ",E4, " &amp; ",T4, " &amp; ",U4, " &amp; ",V4, " &amp; ",W4, " &amp; ",X4, " &amp; ",Y4, " &amp; ",Z4, " &amp; ",AA4, " &amp; ",AB4, " \\")</f>
        <v xml:space="preserve"> &amp; 8 &amp; 42 &amp; 336 &amp; 342,3 &amp; 336 &amp; 347,3 &amp; 341 &amp; 351,4 &amp; 346 &amp; 357,1 &amp; 350 \\</v>
      </c>
      <c r="AL4" t="str">
        <f t="shared" ref="AL4:AL49" si="15">_xlfn.CONCAT(S4, " &amp; ",D4, " &amp; ",E4, " &amp; ",V4, " &amp; ",AC4, " &amp; ",X4, " &amp; ",AD4, " &amp; ",Z4, " &amp; ",AE4, " &amp; ",AB4, " &amp; ",AF4, " \\")</f>
        <v xml:space="preserve"> &amp; 8 &amp; 42 &amp; 336 &amp; 2,99 &amp; 341 &amp; 1,5 &amp; 346 &amp; 0,64 &amp; 350 &amp; 0,34 \\</v>
      </c>
      <c r="AM4" t="str">
        <f t="shared" ref="AM4:AM49" si="16">SUBSTITUTE(AL4,",",".")</f>
        <v xml:space="preserve"> &amp; 8 &amp; 42 &amp; 336 &amp; 2.99 &amp; 341 &amp; 1.5 &amp; 346 &amp; 0.64 &amp; 350 &amp; 0.34 \\</v>
      </c>
      <c r="AN4" t="str">
        <f t="shared" ref="AN4:AN49" si="17">_xlfn.CONCAT(S4, " &amp; ",D4, " &amp; ",E4, " &amp; ",V4, " &amp; ",AG4, " &amp; ",X4, " &amp; ",AH4, " &amp; ",Z4, " &amp; ",AI4, " &amp; ",AB4, " &amp; ",AJ4, " \\")</f>
        <v xml:space="preserve"> &amp; 8 &amp; 42 &amp; 336 &amp; 0,3 &amp; 341 &amp; 0,3 &amp; 346 &amp; 0,3 &amp; 350 &amp; 0,3 \\</v>
      </c>
      <c r="AO4" t="str">
        <f t="shared" ref="AO4:AO49" si="18">SUBSTITUTE(AN4,",",".")</f>
        <v xml:space="preserve"> &amp; 8 &amp; 42 &amp; 336 &amp; 0.3 &amp; 341 &amp; 0.3 &amp; 346 &amp; 0.3 &amp; 350 &amp; 0.3 \\</v>
      </c>
    </row>
    <row r="5" spans="1:41" x14ac:dyDescent="0.3">
      <c r="A5">
        <f t="shared" si="0"/>
        <v>1.1695906432748537E-2</v>
      </c>
      <c r="C5" t="s">
        <v>31</v>
      </c>
      <c r="D5" s="1">
        <v>9</v>
      </c>
      <c r="E5" s="1">
        <v>38</v>
      </c>
      <c r="F5">
        <v>343.06868120000001</v>
      </c>
      <c r="G5">
        <v>342</v>
      </c>
      <c r="H5">
        <v>5.6246378947369183E-3</v>
      </c>
      <c r="I5">
        <v>344.13736239999997</v>
      </c>
      <c r="J5">
        <v>342</v>
      </c>
      <c r="K5" s="2">
        <v>5.6246378947367691E-3</v>
      </c>
      <c r="L5">
        <v>346.18792942552602</v>
      </c>
      <c r="M5">
        <v>343</v>
      </c>
      <c r="N5" s="2">
        <v>4.1946439809552923E-3</v>
      </c>
      <c r="O5">
        <v>347.41</v>
      </c>
      <c r="P5">
        <v>346</v>
      </c>
      <c r="Q5" s="2">
        <v>7.4210526315790786E-4</v>
      </c>
      <c r="T5">
        <f t="shared" si="1"/>
        <v>342</v>
      </c>
      <c r="U5">
        <f t="shared" si="2"/>
        <v>343.1</v>
      </c>
      <c r="V5">
        <f t="shared" si="3"/>
        <v>342</v>
      </c>
      <c r="W5">
        <f t="shared" si="4"/>
        <v>344.1</v>
      </c>
      <c r="X5">
        <f t="shared" si="5"/>
        <v>342</v>
      </c>
      <c r="Y5">
        <f t="shared" si="6"/>
        <v>346.2</v>
      </c>
      <c r="Z5">
        <f t="shared" si="7"/>
        <v>343</v>
      </c>
      <c r="AA5">
        <f t="shared" si="8"/>
        <v>347.4</v>
      </c>
      <c r="AB5">
        <f t="shared" si="9"/>
        <v>346</v>
      </c>
      <c r="AC5">
        <f t="shared" si="10"/>
        <v>0.56000000000000005</v>
      </c>
      <c r="AD5">
        <f t="shared" si="11"/>
        <v>0.56000000000000005</v>
      </c>
      <c r="AE5">
        <f t="shared" si="12"/>
        <v>0.42</v>
      </c>
      <c r="AF5">
        <f t="shared" si="13"/>
        <v>7.0000000000000007E-2</v>
      </c>
      <c r="AG5">
        <v>0.3</v>
      </c>
      <c r="AH5">
        <v>0.4</v>
      </c>
      <c r="AI5">
        <v>0.4</v>
      </c>
      <c r="AJ5">
        <v>0.4</v>
      </c>
      <c r="AK5" t="str">
        <f t="shared" si="14"/>
        <v xml:space="preserve"> &amp; 9 &amp; 38 &amp; 342 &amp; 343,1 &amp; 342 &amp; 344,1 &amp; 342 &amp; 346,2 &amp; 343 &amp; 347,4 &amp; 346 \\</v>
      </c>
      <c r="AL5" t="str">
        <f t="shared" si="15"/>
        <v xml:space="preserve"> &amp; 9 &amp; 38 &amp; 342 &amp; 0,56 &amp; 342 &amp; 0,56 &amp; 343 &amp; 0,42 &amp; 346 &amp; 0,07 \\</v>
      </c>
      <c r="AM5" t="str">
        <f t="shared" si="16"/>
        <v xml:space="preserve"> &amp; 9 &amp; 38 &amp; 342 &amp; 0.56 &amp; 342 &amp; 0.56 &amp; 343 &amp; 0.42 &amp; 346 &amp; 0.07 \\</v>
      </c>
      <c r="AN5" t="str">
        <f t="shared" si="17"/>
        <v xml:space="preserve"> &amp; 9 &amp; 38 &amp; 342 &amp; 0,3 &amp; 342 &amp; 0,4 &amp; 343 &amp; 0,4 &amp; 346 &amp; 0,4 \\</v>
      </c>
      <c r="AO5" t="str">
        <f t="shared" si="18"/>
        <v xml:space="preserve"> &amp; 9 &amp; 38 &amp; 342 &amp; 0.3 &amp; 342 &amp; 0.4 &amp; 343 &amp; 0.4 &amp; 346 &amp; 0.4 \\</v>
      </c>
    </row>
    <row r="6" spans="1:41" x14ac:dyDescent="0.3">
      <c r="A6">
        <f t="shared" si="0"/>
        <v>2.3529411764705882E-2</v>
      </c>
      <c r="C6" t="s">
        <v>31</v>
      </c>
      <c r="D6" s="1">
        <v>10</v>
      </c>
      <c r="E6" s="1">
        <v>34</v>
      </c>
      <c r="F6">
        <v>343.85805249999999</v>
      </c>
      <c r="G6">
        <v>340</v>
      </c>
      <c r="H6">
        <v>2.2694426470588148E-2</v>
      </c>
      <c r="I6">
        <v>346.95980220134101</v>
      </c>
      <c r="J6">
        <v>342</v>
      </c>
      <c r="K6" s="2">
        <v>1.45876535333559E-2</v>
      </c>
      <c r="L6">
        <v>348.31879158945998</v>
      </c>
      <c r="M6">
        <v>346</v>
      </c>
      <c r="N6" s="2">
        <v>3.4099876315587898E-3</v>
      </c>
      <c r="O6">
        <v>351.41</v>
      </c>
      <c r="P6">
        <v>348</v>
      </c>
      <c r="Q6" s="2">
        <v>2.0058823529411911E-3</v>
      </c>
      <c r="T6">
        <f t="shared" si="1"/>
        <v>340</v>
      </c>
      <c r="U6">
        <f t="shared" si="2"/>
        <v>343.9</v>
      </c>
      <c r="V6">
        <f t="shared" si="3"/>
        <v>340</v>
      </c>
      <c r="W6">
        <f t="shared" si="4"/>
        <v>347</v>
      </c>
      <c r="X6">
        <f t="shared" si="5"/>
        <v>342</v>
      </c>
      <c r="Y6">
        <f t="shared" si="6"/>
        <v>348.3</v>
      </c>
      <c r="Z6">
        <f t="shared" si="7"/>
        <v>346</v>
      </c>
      <c r="AA6">
        <f t="shared" si="8"/>
        <v>351.4</v>
      </c>
      <c r="AB6">
        <f t="shared" si="9"/>
        <v>348</v>
      </c>
      <c r="AC6">
        <f t="shared" si="10"/>
        <v>2.27</v>
      </c>
      <c r="AD6">
        <f t="shared" si="11"/>
        <v>1.46</v>
      </c>
      <c r="AE6">
        <f t="shared" si="12"/>
        <v>0.34</v>
      </c>
      <c r="AF6">
        <f t="shared" si="13"/>
        <v>0.2</v>
      </c>
      <c r="AG6">
        <v>0.3</v>
      </c>
      <c r="AH6">
        <v>0.3</v>
      </c>
      <c r="AI6">
        <v>0.4</v>
      </c>
      <c r="AJ6">
        <v>0.5</v>
      </c>
      <c r="AK6" t="str">
        <f t="shared" si="14"/>
        <v xml:space="preserve"> &amp; 10 &amp; 34 &amp; 340 &amp; 343,9 &amp; 340 &amp; 347 &amp; 342 &amp; 348,3 &amp; 346 &amp; 351,4 &amp; 348 \\</v>
      </c>
      <c r="AL6" t="str">
        <f t="shared" si="15"/>
        <v xml:space="preserve"> &amp; 10 &amp; 34 &amp; 340 &amp; 2,27 &amp; 342 &amp; 1,46 &amp; 346 &amp; 0,34 &amp; 348 &amp; 0,2 \\</v>
      </c>
      <c r="AM6" t="str">
        <f t="shared" si="16"/>
        <v xml:space="preserve"> &amp; 10 &amp; 34 &amp; 340 &amp; 2.27 &amp; 342 &amp; 1.46 &amp; 346 &amp; 0.34 &amp; 348 &amp; 0.2 \\</v>
      </c>
      <c r="AN6" t="str">
        <f t="shared" si="17"/>
        <v xml:space="preserve"> &amp; 10 &amp; 34 &amp; 340 &amp; 0,3 &amp; 342 &amp; 0,3 &amp; 346 &amp; 0,4 &amp; 348 &amp; 0,5 \\</v>
      </c>
      <c r="AO6" t="str">
        <f t="shared" si="18"/>
        <v xml:space="preserve"> &amp; 10 &amp; 34 &amp; 340 &amp; 0.3 &amp; 342 &amp; 0.3 &amp; 346 &amp; 0.4 &amp; 348 &amp; 0.5 \\</v>
      </c>
    </row>
    <row r="7" spans="1:41" x14ac:dyDescent="0.3">
      <c r="A7">
        <f t="shared" si="0"/>
        <v>4.6920821114369501E-2</v>
      </c>
      <c r="C7" t="s">
        <v>31</v>
      </c>
      <c r="D7" s="1">
        <v>11</v>
      </c>
      <c r="E7" s="1">
        <v>31</v>
      </c>
      <c r="F7">
        <v>348.674476854631</v>
      </c>
      <c r="G7">
        <v>343</v>
      </c>
      <c r="H7">
        <v>3.6609528094393516E-2</v>
      </c>
      <c r="I7">
        <v>353.51195751652898</v>
      </c>
      <c r="J7">
        <v>346</v>
      </c>
      <c r="K7" s="2">
        <v>2.4232121021061225E-2</v>
      </c>
      <c r="L7">
        <v>358.50906132640102</v>
      </c>
      <c r="M7">
        <v>353</v>
      </c>
      <c r="N7" s="2">
        <v>8.8855827845177818E-3</v>
      </c>
      <c r="O7">
        <v>364.87</v>
      </c>
      <c r="P7">
        <v>357</v>
      </c>
      <c r="Q7" s="2">
        <v>5.0774193548387128E-3</v>
      </c>
      <c r="T7">
        <f t="shared" si="1"/>
        <v>341</v>
      </c>
      <c r="U7">
        <f t="shared" si="2"/>
        <v>348.7</v>
      </c>
      <c r="V7">
        <f t="shared" si="3"/>
        <v>343</v>
      </c>
      <c r="W7">
        <f t="shared" si="4"/>
        <v>353.5</v>
      </c>
      <c r="X7">
        <f t="shared" si="5"/>
        <v>346</v>
      </c>
      <c r="Y7">
        <f t="shared" si="6"/>
        <v>358.5</v>
      </c>
      <c r="Z7">
        <f t="shared" si="7"/>
        <v>353</v>
      </c>
      <c r="AA7">
        <f t="shared" si="8"/>
        <v>364.9</v>
      </c>
      <c r="AB7">
        <f t="shared" si="9"/>
        <v>357</v>
      </c>
      <c r="AC7">
        <f t="shared" si="10"/>
        <v>3.66</v>
      </c>
      <c r="AD7">
        <f t="shared" si="11"/>
        <v>2.42</v>
      </c>
      <c r="AE7">
        <f t="shared" si="12"/>
        <v>0.89</v>
      </c>
      <c r="AF7">
        <f t="shared" si="13"/>
        <v>0.51</v>
      </c>
      <c r="AG7">
        <v>0.2</v>
      </c>
      <c r="AH7">
        <v>0.2</v>
      </c>
      <c r="AI7">
        <v>0.2</v>
      </c>
      <c r="AJ7">
        <v>0.3</v>
      </c>
      <c r="AK7" t="str">
        <f t="shared" si="14"/>
        <v xml:space="preserve"> &amp; 11 &amp; 31 &amp; 341 &amp; 348,7 &amp; 343 &amp; 353,5 &amp; 346 &amp; 358,5 &amp; 353 &amp; 364,9 &amp; 357 \\</v>
      </c>
      <c r="AL7" t="str">
        <f t="shared" si="15"/>
        <v xml:space="preserve"> &amp; 11 &amp; 31 &amp; 343 &amp; 3,66 &amp; 346 &amp; 2,42 &amp; 353 &amp; 0,89 &amp; 357 &amp; 0,51 \\</v>
      </c>
      <c r="AM7" t="str">
        <f t="shared" si="16"/>
        <v xml:space="preserve"> &amp; 11 &amp; 31 &amp; 343 &amp; 3.66 &amp; 346 &amp; 2.42 &amp; 353 &amp; 0.89 &amp; 357 &amp; 0.51 \\</v>
      </c>
      <c r="AN7" t="str">
        <f t="shared" si="17"/>
        <v xml:space="preserve"> &amp; 11 &amp; 31 &amp; 343 &amp; 0,2 &amp; 346 &amp; 0,2 &amp; 353 &amp; 0,2 &amp; 357 &amp; 0,3 \\</v>
      </c>
      <c r="AO7" t="str">
        <f t="shared" si="18"/>
        <v xml:space="preserve"> &amp; 11 &amp; 31 &amp; 343 &amp; 0.2 &amp; 346 &amp; 0.2 &amp; 353 &amp; 0.2 &amp; 357 &amp; 0.3 \\</v>
      </c>
    </row>
    <row r="8" spans="1:41" x14ac:dyDescent="0.3">
      <c r="A8">
        <f t="shared" si="0"/>
        <v>2.2988505747126436E-2</v>
      </c>
      <c r="C8" t="s">
        <v>31</v>
      </c>
      <c r="D8" s="1">
        <v>12</v>
      </c>
      <c r="E8" s="1">
        <v>29</v>
      </c>
      <c r="F8">
        <v>351.88560000000001</v>
      </c>
      <c r="G8">
        <v>348</v>
      </c>
      <c r="H8">
        <v>2.6797241379310419E-2</v>
      </c>
      <c r="I8">
        <v>354.17124377359198</v>
      </c>
      <c r="J8">
        <v>352</v>
      </c>
      <c r="K8" s="2">
        <v>7.4870474951447656E-3</v>
      </c>
      <c r="L8">
        <v>356.05500752239499</v>
      </c>
      <c r="M8">
        <v>353</v>
      </c>
      <c r="N8" s="2">
        <v>5.2672543489568745E-3</v>
      </c>
      <c r="O8">
        <v>358.76</v>
      </c>
      <c r="P8">
        <v>356</v>
      </c>
      <c r="Q8" s="2">
        <v>1.9034482758620627E-3</v>
      </c>
      <c r="T8">
        <f t="shared" si="1"/>
        <v>348</v>
      </c>
      <c r="U8">
        <f t="shared" si="2"/>
        <v>351.9</v>
      </c>
      <c r="V8">
        <f t="shared" si="3"/>
        <v>348</v>
      </c>
      <c r="W8">
        <f t="shared" si="4"/>
        <v>354.2</v>
      </c>
      <c r="X8">
        <f t="shared" si="5"/>
        <v>352</v>
      </c>
      <c r="Y8">
        <f t="shared" si="6"/>
        <v>356.1</v>
      </c>
      <c r="Z8">
        <f t="shared" si="7"/>
        <v>353</v>
      </c>
      <c r="AA8">
        <f t="shared" si="8"/>
        <v>358.8</v>
      </c>
      <c r="AB8">
        <f t="shared" si="9"/>
        <v>356</v>
      </c>
      <c r="AC8">
        <f t="shared" si="10"/>
        <v>2.68</v>
      </c>
      <c r="AD8">
        <f t="shared" si="11"/>
        <v>0.75</v>
      </c>
      <c r="AE8">
        <f t="shared" si="12"/>
        <v>0.53</v>
      </c>
      <c r="AF8">
        <f t="shared" si="13"/>
        <v>0.19</v>
      </c>
      <c r="AG8">
        <v>0.3</v>
      </c>
      <c r="AH8">
        <v>0.3</v>
      </c>
      <c r="AI8">
        <v>0.3</v>
      </c>
      <c r="AJ8">
        <v>0.3</v>
      </c>
      <c r="AK8" t="str">
        <f t="shared" si="14"/>
        <v xml:space="preserve"> &amp; 12 &amp; 29 &amp; 348 &amp; 351,9 &amp; 348 &amp; 354,2 &amp; 352 &amp; 356,1 &amp; 353 &amp; 358,8 &amp; 356 \\</v>
      </c>
      <c r="AL8" t="str">
        <f t="shared" si="15"/>
        <v xml:space="preserve"> &amp; 12 &amp; 29 &amp; 348 &amp; 2,68 &amp; 352 &amp; 0,75 &amp; 353 &amp; 0,53 &amp; 356 &amp; 0,19 \\</v>
      </c>
      <c r="AM8" t="str">
        <f t="shared" si="16"/>
        <v xml:space="preserve"> &amp; 12 &amp; 29 &amp; 348 &amp; 2.68 &amp; 352 &amp; 0.75 &amp; 353 &amp; 0.53 &amp; 356 &amp; 0.19 \\</v>
      </c>
      <c r="AN8" t="str">
        <f t="shared" si="17"/>
        <v xml:space="preserve"> &amp; 12 &amp; 29 &amp; 348 &amp; 0,3 &amp; 352 &amp; 0,3 &amp; 353 &amp; 0,3 &amp; 356 &amp; 0,3 \\</v>
      </c>
      <c r="AO8" t="str">
        <f t="shared" si="18"/>
        <v xml:space="preserve"> &amp; 12 &amp; 29 &amp; 348 &amp; 0.3 &amp; 352 &amp; 0.3 &amp; 353 &amp; 0.3 &amp; 356 &amp; 0.3 \\</v>
      </c>
    </row>
    <row r="9" spans="1:41" x14ac:dyDescent="0.3">
      <c r="A9">
        <f t="shared" si="0"/>
        <v>0</v>
      </c>
      <c r="C9" t="s">
        <v>31</v>
      </c>
      <c r="D9" s="1">
        <v>13</v>
      </c>
      <c r="E9" s="1">
        <v>28</v>
      </c>
      <c r="F9">
        <v>364</v>
      </c>
      <c r="G9">
        <v>364</v>
      </c>
      <c r="H9">
        <v>0</v>
      </c>
      <c r="I9">
        <v>364</v>
      </c>
      <c r="J9">
        <v>364</v>
      </c>
      <c r="K9" s="2">
        <v>0</v>
      </c>
      <c r="L9">
        <v>364</v>
      </c>
      <c r="M9">
        <v>364</v>
      </c>
      <c r="N9" s="2">
        <v>0</v>
      </c>
      <c r="O9">
        <v>364</v>
      </c>
      <c r="P9">
        <v>364</v>
      </c>
      <c r="Q9" s="2">
        <v>0</v>
      </c>
      <c r="T9">
        <f t="shared" si="1"/>
        <v>364</v>
      </c>
      <c r="U9">
        <f t="shared" si="2"/>
        <v>364</v>
      </c>
      <c r="V9">
        <f t="shared" si="3"/>
        <v>364</v>
      </c>
      <c r="W9">
        <f t="shared" si="4"/>
        <v>364</v>
      </c>
      <c r="X9">
        <f t="shared" si="5"/>
        <v>364</v>
      </c>
      <c r="Y9">
        <f t="shared" si="6"/>
        <v>364</v>
      </c>
      <c r="Z9">
        <f t="shared" si="7"/>
        <v>364</v>
      </c>
      <c r="AA9">
        <f t="shared" si="8"/>
        <v>364</v>
      </c>
      <c r="AB9">
        <f t="shared" si="9"/>
        <v>364</v>
      </c>
      <c r="AC9">
        <f t="shared" si="10"/>
        <v>0</v>
      </c>
      <c r="AD9">
        <f t="shared" si="11"/>
        <v>0</v>
      </c>
      <c r="AE9">
        <f t="shared" si="12"/>
        <v>0</v>
      </c>
      <c r="AF9">
        <f t="shared" si="13"/>
        <v>0</v>
      </c>
      <c r="AG9">
        <v>0.3</v>
      </c>
      <c r="AH9">
        <v>0.4</v>
      </c>
      <c r="AI9">
        <v>0.3</v>
      </c>
      <c r="AJ9">
        <v>0.4</v>
      </c>
      <c r="AK9" t="str">
        <f t="shared" si="14"/>
        <v xml:space="preserve"> &amp; 13 &amp; 28 &amp; 364 &amp; 364 &amp; 364 &amp; 364 &amp; 364 &amp; 364 &amp; 364 &amp; 364 &amp; 364 \\</v>
      </c>
      <c r="AL9" t="str">
        <f t="shared" si="15"/>
        <v xml:space="preserve"> &amp; 13 &amp; 28 &amp; 364 &amp; 0 &amp; 364 &amp; 0 &amp; 364 &amp; 0 &amp; 364 &amp; 0 \\</v>
      </c>
      <c r="AM9" t="str">
        <f t="shared" si="16"/>
        <v xml:space="preserve"> &amp; 13 &amp; 28 &amp; 364 &amp; 0 &amp; 364 &amp; 0 &amp; 364 &amp; 0 &amp; 364 &amp; 0 \\</v>
      </c>
      <c r="AN9" t="str">
        <f t="shared" si="17"/>
        <v xml:space="preserve"> &amp; 13 &amp; 28 &amp; 364 &amp; 0,3 &amp; 364 &amp; 0,4 &amp; 364 &amp; 0,3 &amp; 364 &amp; 0,4 \\</v>
      </c>
      <c r="AO9" t="str">
        <f t="shared" si="18"/>
        <v xml:space="preserve"> &amp; 13 &amp; 28 &amp; 364 &amp; 0.3 &amp; 364 &amp; 0.4 &amp; 364 &amp; 0.3 &amp; 364 &amp; 0.4 \\</v>
      </c>
    </row>
    <row r="10" spans="1:41" x14ac:dyDescent="0.3">
      <c r="A10">
        <f t="shared" si="0"/>
        <v>0.30086580086580089</v>
      </c>
      <c r="C10" t="s">
        <v>32</v>
      </c>
      <c r="D10" s="1">
        <v>6</v>
      </c>
      <c r="E10" s="1">
        <v>77</v>
      </c>
      <c r="F10">
        <v>526.13438106328999</v>
      </c>
      <c r="G10">
        <v>475</v>
      </c>
      <c r="H10">
        <v>0.13281657419036361</v>
      </c>
      <c r="I10">
        <v>566.01877354749001</v>
      </c>
      <c r="J10">
        <v>504</v>
      </c>
      <c r="K10" s="2">
        <v>8.0543861749987025E-2</v>
      </c>
      <c r="L10">
        <v>607.46810837364706</v>
      </c>
      <c r="M10">
        <v>546</v>
      </c>
      <c r="N10" s="2">
        <v>3.9914356086783807E-2</v>
      </c>
      <c r="O10">
        <v>665.63</v>
      </c>
      <c r="P10">
        <v>601</v>
      </c>
      <c r="Q10" s="2">
        <v>1.6787012987012986E-2</v>
      </c>
      <c r="S10" t="s">
        <v>41</v>
      </c>
      <c r="T10">
        <f t="shared" si="1"/>
        <v>462</v>
      </c>
      <c r="U10">
        <f t="shared" si="2"/>
        <v>526.1</v>
      </c>
      <c r="V10">
        <f t="shared" si="3"/>
        <v>475</v>
      </c>
      <c r="W10">
        <f t="shared" si="4"/>
        <v>566</v>
      </c>
      <c r="X10">
        <f t="shared" si="5"/>
        <v>504</v>
      </c>
      <c r="Y10">
        <f t="shared" si="6"/>
        <v>607.5</v>
      </c>
      <c r="Z10">
        <f t="shared" si="7"/>
        <v>546</v>
      </c>
      <c r="AA10">
        <f t="shared" si="8"/>
        <v>665.6</v>
      </c>
      <c r="AB10">
        <f t="shared" si="9"/>
        <v>601</v>
      </c>
      <c r="AC10">
        <f t="shared" si="10"/>
        <v>13.28</v>
      </c>
      <c r="AD10">
        <f t="shared" si="11"/>
        <v>8.0500000000000007</v>
      </c>
      <c r="AE10">
        <f t="shared" si="12"/>
        <v>3.99</v>
      </c>
      <c r="AF10">
        <f t="shared" si="13"/>
        <v>1.68</v>
      </c>
      <c r="AG10">
        <v>5.0999999999999996</v>
      </c>
      <c r="AH10">
        <v>8</v>
      </c>
      <c r="AI10">
        <v>11.2</v>
      </c>
      <c r="AJ10">
        <v>9.1</v>
      </c>
      <c r="AK10" t="str">
        <f t="shared" si="14"/>
        <v>\hline \multirow{4}{*}{Gunther} &amp; 6 &amp; 77 &amp; 462 &amp; 526,1 &amp; 475 &amp; 566 &amp; 504 &amp; 607,5 &amp; 546 &amp; 665,6 &amp; 601 \\</v>
      </c>
      <c r="AL10" t="str">
        <f t="shared" si="15"/>
        <v>\hline \multirow{4}{*}{Gunther} &amp; 6 &amp; 77 &amp; 475 &amp; 13,28 &amp; 504 &amp; 8,05 &amp; 546 &amp; 3,99 &amp; 601 &amp; 1,68 \\</v>
      </c>
      <c r="AM10" t="str">
        <f t="shared" si="16"/>
        <v>\hline \multirow{4}{*}{Gunther} &amp; 6 &amp; 77 &amp; 475 &amp; 13.28 &amp; 504 &amp; 8.05 &amp; 546 &amp; 3.99 &amp; 601 &amp; 1.68 \\</v>
      </c>
      <c r="AN10" t="str">
        <f t="shared" si="17"/>
        <v>\hline \multirow{4}{*}{Gunther} &amp; 6 &amp; 77 &amp; 475 &amp; 5,1 &amp; 504 &amp; 8 &amp; 546 &amp; 11,2 &amp; 601 &amp; 9,1 \\</v>
      </c>
      <c r="AO10" t="str">
        <f t="shared" si="18"/>
        <v>\hline \multirow{4}{*}{Gunther} &amp; 6 &amp; 77 &amp; 475 &amp; 5.1 &amp; 504 &amp; 8 &amp; 546 &amp; 11.2 &amp; 601 &amp; 9.1 \\</v>
      </c>
    </row>
    <row r="11" spans="1:41" x14ac:dyDescent="0.3">
      <c r="A11">
        <f t="shared" si="0"/>
        <v>0.31026785714285715</v>
      </c>
      <c r="C11" t="s">
        <v>32</v>
      </c>
      <c r="D11" s="1">
        <v>7</v>
      </c>
      <c r="E11" s="1">
        <v>64</v>
      </c>
      <c r="F11">
        <v>516.45058132924601</v>
      </c>
      <c r="G11">
        <v>460</v>
      </c>
      <c r="H11">
        <v>0.17640806665389377</v>
      </c>
      <c r="I11">
        <v>554.21362423693597</v>
      </c>
      <c r="J11">
        <v>498</v>
      </c>
      <c r="K11" s="2">
        <v>8.7833787870212454E-2</v>
      </c>
      <c r="L11">
        <v>595.45445151317699</v>
      </c>
      <c r="M11">
        <v>534</v>
      </c>
      <c r="N11" s="2">
        <v>4.8011290244669526E-2</v>
      </c>
      <c r="O11">
        <v>654.54</v>
      </c>
      <c r="P11">
        <v>587</v>
      </c>
      <c r="Q11" s="2">
        <v>2.110624999999999E-2</v>
      </c>
      <c r="T11">
        <f t="shared" si="1"/>
        <v>448</v>
      </c>
      <c r="U11">
        <f t="shared" si="2"/>
        <v>516.5</v>
      </c>
      <c r="V11">
        <f t="shared" si="3"/>
        <v>460</v>
      </c>
      <c r="W11">
        <f t="shared" si="4"/>
        <v>554.20000000000005</v>
      </c>
      <c r="X11">
        <f t="shared" si="5"/>
        <v>498</v>
      </c>
      <c r="Y11">
        <f t="shared" si="6"/>
        <v>595.5</v>
      </c>
      <c r="Z11">
        <f t="shared" si="7"/>
        <v>534</v>
      </c>
      <c r="AA11">
        <f t="shared" si="8"/>
        <v>654.5</v>
      </c>
      <c r="AB11">
        <f t="shared" si="9"/>
        <v>587</v>
      </c>
      <c r="AC11">
        <f t="shared" si="10"/>
        <v>17.64</v>
      </c>
      <c r="AD11">
        <f t="shared" si="11"/>
        <v>8.7799999999999994</v>
      </c>
      <c r="AE11">
        <f t="shared" si="12"/>
        <v>4.8</v>
      </c>
      <c r="AF11">
        <f t="shared" si="13"/>
        <v>2.11</v>
      </c>
      <c r="AG11">
        <v>2</v>
      </c>
      <c r="AH11">
        <v>2.9</v>
      </c>
      <c r="AI11">
        <v>4.4000000000000004</v>
      </c>
      <c r="AJ11">
        <v>4.3</v>
      </c>
      <c r="AK11" t="str">
        <f t="shared" si="14"/>
        <v xml:space="preserve"> &amp; 7 &amp; 64 &amp; 448 &amp; 516,5 &amp; 460 &amp; 554,2 &amp; 498 &amp; 595,5 &amp; 534 &amp; 654,5 &amp; 587 \\</v>
      </c>
      <c r="AL11" t="str">
        <f t="shared" si="15"/>
        <v xml:space="preserve"> &amp; 7 &amp; 64 &amp; 460 &amp; 17,64 &amp; 498 &amp; 8,78 &amp; 534 &amp; 4,8 &amp; 587 &amp; 2,11 \\</v>
      </c>
      <c r="AM11" t="str">
        <f t="shared" si="16"/>
        <v xml:space="preserve"> &amp; 7 &amp; 64 &amp; 460 &amp; 17.64 &amp; 498 &amp; 8.78 &amp; 534 &amp; 4.8 &amp; 587 &amp; 2.11 \\</v>
      </c>
      <c r="AN11" t="str">
        <f t="shared" si="17"/>
        <v xml:space="preserve"> &amp; 7 &amp; 64 &amp; 460 &amp; 2 &amp; 498 &amp; 2,9 &amp; 534 &amp; 4,4 &amp; 587 &amp; 4,3 \\</v>
      </c>
      <c r="AO11" t="str">
        <f t="shared" si="18"/>
        <v xml:space="preserve"> &amp; 7 &amp; 64 &amp; 460 &amp; 2 &amp; 498 &amp; 2.9 &amp; 534 &amp; 4.4 &amp; 587 &amp; 4.3 \\</v>
      </c>
    </row>
    <row r="12" spans="1:41" x14ac:dyDescent="0.3">
      <c r="A12">
        <f t="shared" si="0"/>
        <v>0.328125</v>
      </c>
      <c r="C12" t="s">
        <v>32</v>
      </c>
      <c r="D12" s="1">
        <v>8</v>
      </c>
      <c r="E12" s="1">
        <v>56</v>
      </c>
      <c r="F12">
        <v>518.39769287935201</v>
      </c>
      <c r="G12">
        <v>458</v>
      </c>
      <c r="H12">
        <v>0.21570604599768575</v>
      </c>
      <c r="I12">
        <v>560.47615426003097</v>
      </c>
      <c r="J12">
        <v>499</v>
      </c>
      <c r="K12" s="2">
        <v>0.10977884689291244</v>
      </c>
      <c r="L12">
        <v>602.79308136709801</v>
      </c>
      <c r="M12">
        <v>539</v>
      </c>
      <c r="N12" s="2">
        <v>5.6958108363480364E-2</v>
      </c>
      <c r="O12">
        <v>665.72</v>
      </c>
      <c r="P12">
        <v>595</v>
      </c>
      <c r="Q12" s="2">
        <v>2.5257142857142867E-2</v>
      </c>
      <c r="T12">
        <f t="shared" si="1"/>
        <v>448</v>
      </c>
      <c r="U12">
        <f t="shared" si="2"/>
        <v>518.4</v>
      </c>
      <c r="V12">
        <f t="shared" si="3"/>
        <v>458</v>
      </c>
      <c r="W12">
        <f t="shared" si="4"/>
        <v>560.5</v>
      </c>
      <c r="X12">
        <f t="shared" si="5"/>
        <v>499</v>
      </c>
      <c r="Y12">
        <f t="shared" si="6"/>
        <v>602.79999999999995</v>
      </c>
      <c r="Z12">
        <f t="shared" si="7"/>
        <v>539</v>
      </c>
      <c r="AA12">
        <f t="shared" si="8"/>
        <v>665.7</v>
      </c>
      <c r="AB12">
        <f t="shared" si="9"/>
        <v>595</v>
      </c>
      <c r="AC12">
        <f t="shared" si="10"/>
        <v>21.57</v>
      </c>
      <c r="AD12">
        <f t="shared" si="11"/>
        <v>10.98</v>
      </c>
      <c r="AE12">
        <f t="shared" si="12"/>
        <v>5.7</v>
      </c>
      <c r="AF12">
        <f t="shared" si="13"/>
        <v>2.5299999999999998</v>
      </c>
      <c r="AG12">
        <v>1.3</v>
      </c>
      <c r="AH12">
        <v>2</v>
      </c>
      <c r="AI12">
        <v>2.9</v>
      </c>
      <c r="AJ12">
        <v>3</v>
      </c>
      <c r="AK12" t="str">
        <f t="shared" si="14"/>
        <v xml:space="preserve"> &amp; 8 &amp; 56 &amp; 448 &amp; 518,4 &amp; 458 &amp; 560,5 &amp; 499 &amp; 602,8 &amp; 539 &amp; 665,7 &amp; 595 \\</v>
      </c>
      <c r="AL12" t="str">
        <f t="shared" si="15"/>
        <v xml:space="preserve"> &amp; 8 &amp; 56 &amp; 458 &amp; 21,57 &amp; 499 &amp; 10,98 &amp; 539 &amp; 5,7 &amp; 595 &amp; 2,53 \\</v>
      </c>
      <c r="AM12" t="str">
        <f t="shared" si="16"/>
        <v xml:space="preserve"> &amp; 8 &amp; 56 &amp; 458 &amp; 21.57 &amp; 499 &amp; 10.98 &amp; 539 &amp; 5.7 &amp; 595 &amp; 2.53 \\</v>
      </c>
      <c r="AN12" t="str">
        <f t="shared" si="17"/>
        <v xml:space="preserve"> &amp; 8 &amp; 56 &amp; 458 &amp; 1,3 &amp; 499 &amp; 2 &amp; 539 &amp; 2,9 &amp; 595 &amp; 3 \\</v>
      </c>
      <c r="AO12" t="str">
        <f t="shared" si="18"/>
        <v xml:space="preserve"> &amp; 8 &amp; 56 &amp; 458 &amp; 1.3 &amp; 499 &amp; 2 &amp; 539 &amp; 2.9 &amp; 595 &amp; 3 \\</v>
      </c>
    </row>
    <row r="13" spans="1:41" x14ac:dyDescent="0.3">
      <c r="A13">
        <f t="shared" si="0"/>
        <v>0.12962962962962962</v>
      </c>
      <c r="C13" t="s">
        <v>32</v>
      </c>
      <c r="D13" s="1">
        <v>9</v>
      </c>
      <c r="E13" s="1">
        <v>54</v>
      </c>
      <c r="F13">
        <v>516.02021200000001</v>
      </c>
      <c r="G13">
        <v>486</v>
      </c>
      <c r="H13">
        <v>0.11118597037037042</v>
      </c>
      <c r="I13">
        <v>539.22932611732904</v>
      </c>
      <c r="J13">
        <v>517</v>
      </c>
      <c r="K13" s="2">
        <v>4.1165418735794511E-2</v>
      </c>
      <c r="L13">
        <v>555.34947839887604</v>
      </c>
      <c r="M13">
        <v>534</v>
      </c>
      <c r="N13" s="2">
        <v>1.9768035554514854E-2</v>
      </c>
      <c r="O13">
        <v>576.67999999999995</v>
      </c>
      <c r="P13">
        <v>549</v>
      </c>
      <c r="Q13" s="2">
        <v>1.0251851851851833E-2</v>
      </c>
      <c r="T13">
        <f t="shared" si="1"/>
        <v>486</v>
      </c>
      <c r="U13">
        <f t="shared" si="2"/>
        <v>516</v>
      </c>
      <c r="V13">
        <f t="shared" si="3"/>
        <v>486</v>
      </c>
      <c r="W13">
        <f t="shared" si="4"/>
        <v>539.20000000000005</v>
      </c>
      <c r="X13">
        <f t="shared" si="5"/>
        <v>517</v>
      </c>
      <c r="Y13">
        <f t="shared" si="6"/>
        <v>555.29999999999995</v>
      </c>
      <c r="Z13">
        <f t="shared" si="7"/>
        <v>534</v>
      </c>
      <c r="AA13">
        <f t="shared" si="8"/>
        <v>576.70000000000005</v>
      </c>
      <c r="AB13">
        <f t="shared" si="9"/>
        <v>549</v>
      </c>
      <c r="AC13">
        <f t="shared" si="10"/>
        <v>11.12</v>
      </c>
      <c r="AD13">
        <f t="shared" si="11"/>
        <v>4.12</v>
      </c>
      <c r="AE13">
        <f t="shared" si="12"/>
        <v>1.98</v>
      </c>
      <c r="AF13">
        <f t="shared" si="13"/>
        <v>1.03</v>
      </c>
      <c r="AG13">
        <v>2.9</v>
      </c>
      <c r="AH13">
        <v>3.6</v>
      </c>
      <c r="AI13">
        <v>3.9</v>
      </c>
      <c r="AJ13">
        <v>4.2</v>
      </c>
      <c r="AK13" t="str">
        <f t="shared" si="14"/>
        <v xml:space="preserve"> &amp; 9 &amp; 54 &amp; 486 &amp; 516 &amp; 486 &amp; 539,2 &amp; 517 &amp; 555,3 &amp; 534 &amp; 576,7 &amp; 549 \\</v>
      </c>
      <c r="AL13" t="str">
        <f t="shared" si="15"/>
        <v xml:space="preserve"> &amp; 9 &amp; 54 &amp; 486 &amp; 11,12 &amp; 517 &amp; 4,12 &amp; 534 &amp; 1,98 &amp; 549 &amp; 1,03 \\</v>
      </c>
      <c r="AM13" t="str">
        <f t="shared" si="16"/>
        <v xml:space="preserve"> &amp; 9 &amp; 54 &amp; 486 &amp; 11.12 &amp; 517 &amp; 4.12 &amp; 534 &amp; 1.98 &amp; 549 &amp; 1.03 \\</v>
      </c>
      <c r="AN13" t="str">
        <f t="shared" si="17"/>
        <v xml:space="preserve"> &amp; 9 &amp; 54 &amp; 486 &amp; 2,9 &amp; 517 &amp; 3,6 &amp; 534 &amp; 3,9 &amp; 549 &amp; 4,2 \\</v>
      </c>
      <c r="AO13" t="str">
        <f t="shared" si="18"/>
        <v xml:space="preserve"> &amp; 9 &amp; 54 &amp; 486 &amp; 2.9 &amp; 517 &amp; 3.6 &amp; 534 &amp; 3.9 &amp; 549 &amp; 4.2 \\</v>
      </c>
    </row>
    <row r="14" spans="1:41" x14ac:dyDescent="0.3">
      <c r="A14">
        <f t="shared" si="0"/>
        <v>0.13271803677470129</v>
      </c>
      <c r="C14" t="s">
        <v>33</v>
      </c>
      <c r="D14" s="1">
        <v>3</v>
      </c>
      <c r="E14" s="1">
        <v>4659</v>
      </c>
      <c r="F14">
        <v>14849.68740943</v>
      </c>
      <c r="G14">
        <v>14030</v>
      </c>
      <c r="H14">
        <v>3.5187268058810908E-2</v>
      </c>
      <c r="I14">
        <v>15375.6700978099</v>
      </c>
      <c r="J14">
        <v>14664</v>
      </c>
      <c r="K14" s="2">
        <v>1.5275168444084561E-2</v>
      </c>
      <c r="L14">
        <v>15960.8981417306</v>
      </c>
      <c r="M14">
        <v>15069</v>
      </c>
      <c r="N14" s="2">
        <v>9.5717765800665423E-3</v>
      </c>
      <c r="O14">
        <v>16835.63</v>
      </c>
      <c r="P14">
        <v>15832</v>
      </c>
      <c r="Q14" s="2">
        <v>4.3083494312084183E-3</v>
      </c>
      <c r="S14" t="s">
        <v>42</v>
      </c>
      <c r="T14">
        <f t="shared" si="1"/>
        <v>13977</v>
      </c>
      <c r="U14">
        <f t="shared" si="2"/>
        <v>14849.7</v>
      </c>
      <c r="V14">
        <f t="shared" si="3"/>
        <v>14030</v>
      </c>
      <c r="W14">
        <f t="shared" si="4"/>
        <v>15375.7</v>
      </c>
      <c r="X14">
        <f t="shared" si="5"/>
        <v>14664</v>
      </c>
      <c r="Y14">
        <f t="shared" si="6"/>
        <v>15960.9</v>
      </c>
      <c r="Z14">
        <f t="shared" si="7"/>
        <v>15069</v>
      </c>
      <c r="AA14">
        <f t="shared" si="8"/>
        <v>16835.599999999999</v>
      </c>
      <c r="AB14">
        <f t="shared" si="9"/>
        <v>15832</v>
      </c>
      <c r="AC14">
        <f t="shared" si="10"/>
        <v>3.52</v>
      </c>
      <c r="AD14">
        <f t="shared" si="11"/>
        <v>1.53</v>
      </c>
      <c r="AE14">
        <f t="shared" si="12"/>
        <v>0.96</v>
      </c>
      <c r="AF14">
        <f t="shared" si="13"/>
        <v>0.43</v>
      </c>
      <c r="AG14">
        <v>4.0999999999999996</v>
      </c>
      <c r="AH14">
        <v>155.69999999999999</v>
      </c>
      <c r="AI14">
        <v>201.6</v>
      </c>
      <c r="AJ14">
        <v>148</v>
      </c>
      <c r="AK14" t="str">
        <f t="shared" si="14"/>
        <v>\hline \multirow{8}{*}{Hahn} &amp; 3 &amp; 4659 &amp; 13977 &amp; 14849,7 &amp; 14030 &amp; 15375,7 &amp; 14664 &amp; 15960,9 &amp; 15069 &amp; 16835,6 &amp; 15832 \\</v>
      </c>
      <c r="AL14" t="str">
        <f t="shared" si="15"/>
        <v>\hline \multirow{8}{*}{Hahn} &amp; 3 &amp; 4659 &amp; 14030 &amp; 3,52 &amp; 14664 &amp; 1,53 &amp; 15069 &amp; 0,96 &amp; 15832 &amp; 0,43 \\</v>
      </c>
      <c r="AM14" t="str">
        <f t="shared" si="16"/>
        <v>\hline \multirow{8}{*}{Hahn} &amp; 3 &amp; 4659 &amp; 14030 &amp; 3.52 &amp; 14664 &amp; 1.53 &amp; 15069 &amp; 0.96 &amp; 15832 &amp; 0.43 \\</v>
      </c>
      <c r="AN14" t="str">
        <f t="shared" si="17"/>
        <v>\hline \multirow{8}{*}{Hahn} &amp; 3 &amp; 4659 &amp; 14030 &amp; 4,1 &amp; 14664 &amp; 155,7 &amp; 15069 &amp; 201,6 &amp; 15832 &amp; 148 \\</v>
      </c>
      <c r="AO14" t="str">
        <f t="shared" si="18"/>
        <v>\hline \multirow{8}{*}{Hahn} &amp; 3 &amp; 4659 &amp; 14030 &amp; 4.1 &amp; 14664 &amp; 155.7 &amp; 15069 &amp; 201.6 &amp; 15832 &amp; 148 \\</v>
      </c>
    </row>
    <row r="15" spans="1:41" x14ac:dyDescent="0.3">
      <c r="A15">
        <f t="shared" si="0"/>
        <v>0.10102355580482333</v>
      </c>
      <c r="C15" t="s">
        <v>33</v>
      </c>
      <c r="D15" s="1">
        <v>4</v>
      </c>
      <c r="E15" s="1">
        <v>3566</v>
      </c>
      <c r="F15">
        <v>14946.814432687701</v>
      </c>
      <c r="G15">
        <v>14366</v>
      </c>
      <c r="H15">
        <v>3.2575122416584459E-2</v>
      </c>
      <c r="I15">
        <v>15374.366660649601</v>
      </c>
      <c r="J15">
        <v>14739</v>
      </c>
      <c r="K15" s="2">
        <v>1.7817348868468894E-2</v>
      </c>
      <c r="L15">
        <v>15831.909063442299</v>
      </c>
      <c r="M15">
        <v>15184</v>
      </c>
      <c r="N15" s="2">
        <v>9.0845353819727862E-3</v>
      </c>
      <c r="O15">
        <v>16483.080000000002</v>
      </c>
      <c r="P15">
        <v>15705</v>
      </c>
      <c r="Q15" s="2">
        <v>4.3638810992709014E-3</v>
      </c>
      <c r="T15">
        <f t="shared" si="1"/>
        <v>14264</v>
      </c>
      <c r="U15">
        <f t="shared" si="2"/>
        <v>14946.8</v>
      </c>
      <c r="V15">
        <f t="shared" si="3"/>
        <v>14366</v>
      </c>
      <c r="W15">
        <f t="shared" si="4"/>
        <v>15374.4</v>
      </c>
      <c r="X15">
        <f t="shared" si="5"/>
        <v>14739</v>
      </c>
      <c r="Y15">
        <f t="shared" si="6"/>
        <v>15831.9</v>
      </c>
      <c r="Z15">
        <f t="shared" si="7"/>
        <v>15184</v>
      </c>
      <c r="AA15">
        <f t="shared" si="8"/>
        <v>16483.099999999999</v>
      </c>
      <c r="AB15">
        <f t="shared" si="9"/>
        <v>15705</v>
      </c>
      <c r="AC15">
        <f t="shared" si="10"/>
        <v>3.26</v>
      </c>
      <c r="AD15">
        <f t="shared" si="11"/>
        <v>1.78</v>
      </c>
      <c r="AE15">
        <f t="shared" si="12"/>
        <v>0.91</v>
      </c>
      <c r="AF15">
        <f t="shared" si="13"/>
        <v>0.44</v>
      </c>
      <c r="AG15">
        <v>9732.2000000000007</v>
      </c>
      <c r="AH15">
        <v>8475.2999999999993</v>
      </c>
      <c r="AI15">
        <v>16054.3</v>
      </c>
      <c r="AJ15">
        <v>7685.3</v>
      </c>
      <c r="AK15" t="str">
        <f t="shared" si="14"/>
        <v xml:space="preserve"> &amp; 4 &amp; 3566 &amp; 14264 &amp; 14946,8 &amp; 14366 &amp; 15374,4 &amp; 14739 &amp; 15831,9 &amp; 15184 &amp; 16483,1 &amp; 15705 \\</v>
      </c>
      <c r="AL15" t="str">
        <f t="shared" si="15"/>
        <v xml:space="preserve"> &amp; 4 &amp; 3566 &amp; 14366 &amp; 3,26 &amp; 14739 &amp; 1,78 &amp; 15184 &amp; 0,91 &amp; 15705 &amp; 0,44 \\</v>
      </c>
      <c r="AM15" t="str">
        <f t="shared" si="16"/>
        <v xml:space="preserve"> &amp; 4 &amp; 3566 &amp; 14366 &amp; 3.26 &amp; 14739 &amp; 1.78 &amp; 15184 &amp; 0.91 &amp; 15705 &amp; 0.44 \\</v>
      </c>
      <c r="AN15" t="str">
        <f t="shared" si="17"/>
        <v xml:space="preserve"> &amp; 4 &amp; 3566 &amp; 14366 &amp; 9732,2 &amp; 14739 &amp; 8475,3 &amp; 15184 &amp; 16054,3 &amp; 15705 &amp; 7685,3 \\</v>
      </c>
      <c r="AO15" t="str">
        <f t="shared" si="18"/>
        <v xml:space="preserve"> &amp; 4 &amp; 3566 &amp; 14366 &amp; 9732.2 &amp; 14739 &amp; 8475.3 &amp; 15184 &amp; 16054.3 &amp; 15705 &amp; 7685.3 \\</v>
      </c>
    </row>
    <row r="16" spans="1:41" x14ac:dyDescent="0.3">
      <c r="A16">
        <f t="shared" si="0"/>
        <v>0.11873177842565598</v>
      </c>
      <c r="C16" t="s">
        <v>33</v>
      </c>
      <c r="D16" s="1">
        <v>5</v>
      </c>
      <c r="E16" s="1">
        <v>2744</v>
      </c>
      <c r="F16">
        <v>14497.2884183078</v>
      </c>
      <c r="G16">
        <v>13852</v>
      </c>
      <c r="H16">
        <v>4.7032683550131224E-2</v>
      </c>
      <c r="I16">
        <v>14973.599197428901</v>
      </c>
      <c r="J16">
        <v>14202</v>
      </c>
      <c r="K16" s="2">
        <v>2.8119504279478891E-2</v>
      </c>
      <c r="L16">
        <v>15469.261106915599</v>
      </c>
      <c r="M16">
        <v>14764</v>
      </c>
      <c r="N16" s="2">
        <v>1.2850967691610773E-2</v>
      </c>
      <c r="O16">
        <v>16130.11</v>
      </c>
      <c r="P16">
        <v>15349</v>
      </c>
      <c r="Q16" s="2">
        <v>5.6932215743440272E-3</v>
      </c>
      <c r="T16">
        <f t="shared" si="1"/>
        <v>13720</v>
      </c>
      <c r="U16">
        <f t="shared" si="2"/>
        <v>14497.3</v>
      </c>
      <c r="V16">
        <f t="shared" si="3"/>
        <v>13852</v>
      </c>
      <c r="W16">
        <f t="shared" si="4"/>
        <v>14973.6</v>
      </c>
      <c r="X16">
        <f t="shared" si="5"/>
        <v>14202</v>
      </c>
      <c r="Y16">
        <f t="shared" si="6"/>
        <v>15469.3</v>
      </c>
      <c r="Z16">
        <f t="shared" si="7"/>
        <v>14764</v>
      </c>
      <c r="AA16">
        <f t="shared" si="8"/>
        <v>16130.1</v>
      </c>
      <c r="AB16">
        <f t="shared" si="9"/>
        <v>15349</v>
      </c>
      <c r="AC16">
        <f t="shared" si="10"/>
        <v>4.7</v>
      </c>
      <c r="AD16">
        <f t="shared" si="11"/>
        <v>2.81</v>
      </c>
      <c r="AE16">
        <f t="shared" si="12"/>
        <v>1.29</v>
      </c>
      <c r="AF16">
        <f t="shared" si="13"/>
        <v>0.56999999999999995</v>
      </c>
      <c r="AG16">
        <v>687.3</v>
      </c>
      <c r="AH16">
        <v>2702.1</v>
      </c>
      <c r="AI16">
        <v>4195.3</v>
      </c>
      <c r="AJ16">
        <v>4236.3999999999996</v>
      </c>
      <c r="AK16" t="str">
        <f t="shared" si="14"/>
        <v xml:space="preserve"> &amp; 5 &amp; 2744 &amp; 13720 &amp; 14497,3 &amp; 13852 &amp; 14973,6 &amp; 14202 &amp; 15469,3 &amp; 14764 &amp; 16130,1 &amp; 15349 \\</v>
      </c>
      <c r="AL16" t="str">
        <f t="shared" si="15"/>
        <v xml:space="preserve"> &amp; 5 &amp; 2744 &amp; 13852 &amp; 4,7 &amp; 14202 &amp; 2,81 &amp; 14764 &amp; 1,29 &amp; 15349 &amp; 0,57 \\</v>
      </c>
      <c r="AM16" t="str">
        <f t="shared" si="16"/>
        <v xml:space="preserve"> &amp; 5 &amp; 2744 &amp; 13852 &amp; 4.7 &amp; 14202 &amp; 2.81 &amp; 14764 &amp; 1.29 &amp; 15349 &amp; 0.57 \\</v>
      </c>
      <c r="AN16" t="str">
        <f t="shared" si="17"/>
        <v xml:space="preserve"> &amp; 5 &amp; 2744 &amp; 13852 &amp; 687,3 &amp; 14202 &amp; 2702,1 &amp; 14764 &amp; 4195,3 &amp; 15349 &amp; 4236,4 \\</v>
      </c>
      <c r="AO16" t="str">
        <f t="shared" si="18"/>
        <v xml:space="preserve"> &amp; 5 &amp; 2744 &amp; 13852 &amp; 687.3 &amp; 14202 &amp; 2702.1 &amp; 14764 &amp; 4195.3 &amp; 15349 &amp; 4236.4 \\</v>
      </c>
    </row>
    <row r="17" spans="1:41" x14ac:dyDescent="0.3">
      <c r="A17">
        <f t="shared" si="0"/>
        <v>0.21821159048839528</v>
      </c>
      <c r="C17" t="s">
        <v>33</v>
      </c>
      <c r="D17" s="1">
        <v>6</v>
      </c>
      <c r="E17" s="1">
        <v>2341</v>
      </c>
      <c r="F17">
        <v>15624.420360357601</v>
      </c>
      <c r="G17">
        <v>14640</v>
      </c>
      <c r="H17">
        <v>8.4102551077112397E-2</v>
      </c>
      <c r="I17">
        <v>16418.1220193464</v>
      </c>
      <c r="J17">
        <v>15092</v>
      </c>
      <c r="K17" s="2">
        <v>5.6647672761486523E-2</v>
      </c>
      <c r="L17">
        <v>17407.474808909799</v>
      </c>
      <c r="M17">
        <v>15962</v>
      </c>
      <c r="N17" s="2">
        <v>3.087302026718922E-2</v>
      </c>
      <c r="O17">
        <v>18930.73</v>
      </c>
      <c r="P17">
        <v>17111</v>
      </c>
      <c r="Q17" s="2">
        <v>1.5546604015378039E-2</v>
      </c>
      <c r="T17">
        <f t="shared" si="1"/>
        <v>14046</v>
      </c>
      <c r="U17">
        <f t="shared" si="2"/>
        <v>15624.4</v>
      </c>
      <c r="V17">
        <f t="shared" si="3"/>
        <v>14640</v>
      </c>
      <c r="W17">
        <f t="shared" si="4"/>
        <v>16418.099999999999</v>
      </c>
      <c r="X17">
        <f t="shared" si="5"/>
        <v>15092</v>
      </c>
      <c r="Y17">
        <f t="shared" si="6"/>
        <v>17407.5</v>
      </c>
      <c r="Z17">
        <f t="shared" si="7"/>
        <v>15962</v>
      </c>
      <c r="AA17">
        <f t="shared" si="8"/>
        <v>18930.7</v>
      </c>
      <c r="AB17">
        <f t="shared" si="9"/>
        <v>17111</v>
      </c>
      <c r="AC17">
        <f t="shared" si="10"/>
        <v>8.41</v>
      </c>
      <c r="AD17">
        <f t="shared" si="11"/>
        <v>5.66</v>
      </c>
      <c r="AE17">
        <f t="shared" si="12"/>
        <v>3.09</v>
      </c>
      <c r="AF17">
        <f t="shared" si="13"/>
        <v>1.55</v>
      </c>
      <c r="AG17">
        <v>5.0999999999999996</v>
      </c>
      <c r="AH17">
        <v>22.8</v>
      </c>
      <c r="AI17">
        <v>152.1</v>
      </c>
      <c r="AJ17">
        <v>685.3</v>
      </c>
      <c r="AK17" t="str">
        <f t="shared" si="14"/>
        <v xml:space="preserve"> &amp; 6 &amp; 2341 &amp; 14046 &amp; 15624,4 &amp; 14640 &amp; 16418,1 &amp; 15092 &amp; 17407,5 &amp; 15962 &amp; 18930,7 &amp; 17111 \\</v>
      </c>
      <c r="AL17" t="str">
        <f t="shared" si="15"/>
        <v xml:space="preserve"> &amp; 6 &amp; 2341 &amp; 14640 &amp; 8,41 &amp; 15092 &amp; 5,66 &amp; 15962 &amp; 3,09 &amp; 17111 &amp; 1,55 \\</v>
      </c>
      <c r="AM17" t="str">
        <f t="shared" si="16"/>
        <v xml:space="preserve"> &amp; 6 &amp; 2341 &amp; 14640 &amp; 8.41 &amp; 15092 &amp; 5.66 &amp; 15962 &amp; 3.09 &amp; 17111 &amp; 1.55 \\</v>
      </c>
      <c r="AN17" t="str">
        <f t="shared" si="17"/>
        <v xml:space="preserve"> &amp; 6 &amp; 2341 &amp; 14640 &amp; 5,1 &amp; 15092 &amp; 22,8 &amp; 15962 &amp; 152,1 &amp; 17111 &amp; 685,3 \\</v>
      </c>
      <c r="AO17" t="str">
        <f t="shared" si="18"/>
        <v xml:space="preserve"> &amp; 6 &amp; 2341 &amp; 14640 &amp; 5.1 &amp; 15092 &amp; 22.8 &amp; 15962 &amp; 152.1 &amp; 17111 &amp; 685.3 \\</v>
      </c>
    </row>
    <row r="18" spans="1:41" x14ac:dyDescent="0.3">
      <c r="A18">
        <f t="shared" si="0"/>
        <v>0.15140300114393379</v>
      </c>
      <c r="C18" t="s">
        <v>33</v>
      </c>
      <c r="D18" s="1">
        <v>7</v>
      </c>
      <c r="E18" s="1">
        <v>2123</v>
      </c>
      <c r="F18">
        <v>16041.7789724005</v>
      </c>
      <c r="G18">
        <v>15369</v>
      </c>
      <c r="H18">
        <v>6.3380025661846418E-2</v>
      </c>
      <c r="I18">
        <v>16633.687757223699</v>
      </c>
      <c r="J18">
        <v>15603</v>
      </c>
      <c r="K18" s="2">
        <v>4.854864612452657E-2</v>
      </c>
      <c r="L18">
        <v>17399.452871908601</v>
      </c>
      <c r="M18">
        <v>16238</v>
      </c>
      <c r="N18" s="2">
        <v>2.7354047854653816E-2</v>
      </c>
      <c r="O18">
        <v>18635.93</v>
      </c>
      <c r="P18">
        <v>17111</v>
      </c>
      <c r="Q18" s="2">
        <v>1.4365803108808294E-2</v>
      </c>
      <c r="T18">
        <f t="shared" si="1"/>
        <v>14861</v>
      </c>
      <c r="U18">
        <f t="shared" si="2"/>
        <v>16041.8</v>
      </c>
      <c r="V18">
        <f t="shared" si="3"/>
        <v>15369</v>
      </c>
      <c r="W18">
        <f t="shared" si="4"/>
        <v>16633.7</v>
      </c>
      <c r="X18">
        <f t="shared" si="5"/>
        <v>15603</v>
      </c>
      <c r="Y18">
        <f t="shared" si="6"/>
        <v>17399.5</v>
      </c>
      <c r="Z18">
        <f t="shared" si="7"/>
        <v>16238</v>
      </c>
      <c r="AA18">
        <f t="shared" si="8"/>
        <v>18635.900000000001</v>
      </c>
      <c r="AB18">
        <f t="shared" si="9"/>
        <v>17111</v>
      </c>
      <c r="AC18">
        <f t="shared" si="10"/>
        <v>6.34</v>
      </c>
      <c r="AD18">
        <f t="shared" si="11"/>
        <v>4.8499999999999996</v>
      </c>
      <c r="AE18">
        <f t="shared" si="12"/>
        <v>2.74</v>
      </c>
      <c r="AF18">
        <f t="shared" si="13"/>
        <v>1.44</v>
      </c>
      <c r="AG18">
        <v>92.5</v>
      </c>
      <c r="AH18">
        <v>234.3</v>
      </c>
      <c r="AI18">
        <v>470.3</v>
      </c>
      <c r="AJ18">
        <v>700.5</v>
      </c>
      <c r="AK18" t="str">
        <f t="shared" si="14"/>
        <v xml:space="preserve"> &amp; 7 &amp; 2123 &amp; 14861 &amp; 16041,8 &amp; 15369 &amp; 16633,7 &amp; 15603 &amp; 17399,5 &amp; 16238 &amp; 18635,9 &amp; 17111 \\</v>
      </c>
      <c r="AL18" t="str">
        <f t="shared" si="15"/>
        <v xml:space="preserve"> &amp; 7 &amp; 2123 &amp; 15369 &amp; 6,34 &amp; 15603 &amp; 4,85 &amp; 16238 &amp; 2,74 &amp; 17111 &amp; 1,44 \\</v>
      </c>
      <c r="AM18" t="str">
        <f t="shared" si="16"/>
        <v xml:space="preserve"> &amp; 7 &amp; 2123 &amp; 15369 &amp; 6.34 &amp; 15603 &amp; 4.85 &amp; 16238 &amp; 2.74 &amp; 17111 &amp; 1.44 \\</v>
      </c>
      <c r="AN18" t="str">
        <f t="shared" si="17"/>
        <v xml:space="preserve"> &amp; 7 &amp; 2123 &amp; 15369 &amp; 92,5 &amp; 15603 &amp; 234,3 &amp; 16238 &amp; 470,3 &amp; 17111 &amp; 700,5 \\</v>
      </c>
      <c r="AO18" t="str">
        <f t="shared" si="18"/>
        <v xml:space="preserve"> &amp; 7 &amp; 2123 &amp; 15369 &amp; 92.5 &amp; 15603 &amp; 234.3 &amp; 16238 &amp; 470.3 &amp; 17111 &amp; 700.5 \\</v>
      </c>
    </row>
    <row r="19" spans="1:41" x14ac:dyDescent="0.3">
      <c r="A19">
        <f t="shared" si="0"/>
        <v>9.9753694581280791E-2</v>
      </c>
      <c r="C19" t="s">
        <v>33</v>
      </c>
      <c r="D19" s="1">
        <v>8</v>
      </c>
      <c r="E19" s="1">
        <v>1827</v>
      </c>
      <c r="F19">
        <v>15271.684819939799</v>
      </c>
      <c r="G19">
        <v>14692</v>
      </c>
      <c r="H19">
        <v>6.3457561022419173E-2</v>
      </c>
      <c r="I19">
        <v>15688.188454816</v>
      </c>
      <c r="J19">
        <v>15092</v>
      </c>
      <c r="K19" s="2">
        <v>3.2632099333114374E-2</v>
      </c>
      <c r="L19">
        <v>16090.7429319287</v>
      </c>
      <c r="M19">
        <v>15444</v>
      </c>
      <c r="N19" s="2">
        <v>1.7699587628043249E-2</v>
      </c>
      <c r="O19">
        <v>16603.04</v>
      </c>
      <c r="P19">
        <v>16074</v>
      </c>
      <c r="Q19" s="2">
        <v>5.7913519430760904E-3</v>
      </c>
      <c r="T19">
        <f t="shared" si="1"/>
        <v>14616</v>
      </c>
      <c r="U19">
        <f t="shared" si="2"/>
        <v>15271.7</v>
      </c>
      <c r="V19">
        <f t="shared" si="3"/>
        <v>14692</v>
      </c>
      <c r="W19">
        <f t="shared" si="4"/>
        <v>15688.2</v>
      </c>
      <c r="X19">
        <f t="shared" si="5"/>
        <v>15092</v>
      </c>
      <c r="Y19">
        <f t="shared" si="6"/>
        <v>16090.7</v>
      </c>
      <c r="Z19">
        <f t="shared" si="7"/>
        <v>15444</v>
      </c>
      <c r="AA19">
        <f t="shared" si="8"/>
        <v>16603</v>
      </c>
      <c r="AB19">
        <f t="shared" si="9"/>
        <v>16074</v>
      </c>
      <c r="AC19">
        <f t="shared" si="10"/>
        <v>6.35</v>
      </c>
      <c r="AD19">
        <f t="shared" si="11"/>
        <v>3.26</v>
      </c>
      <c r="AE19">
        <f t="shared" si="12"/>
        <v>1.77</v>
      </c>
      <c r="AF19">
        <f t="shared" si="13"/>
        <v>0.57999999999999996</v>
      </c>
      <c r="AG19">
        <v>72.5</v>
      </c>
      <c r="AH19">
        <v>147.30000000000001</v>
      </c>
      <c r="AI19">
        <v>308.10000000000002</v>
      </c>
      <c r="AJ19">
        <v>344</v>
      </c>
      <c r="AK19" t="str">
        <f t="shared" si="14"/>
        <v xml:space="preserve"> &amp; 8 &amp; 1827 &amp; 14616 &amp; 15271,7 &amp; 14692 &amp; 15688,2 &amp; 15092 &amp; 16090,7 &amp; 15444 &amp; 16603 &amp; 16074 \\</v>
      </c>
      <c r="AL19" t="str">
        <f t="shared" si="15"/>
        <v xml:space="preserve"> &amp; 8 &amp; 1827 &amp; 14692 &amp; 6,35 &amp; 15092 &amp; 3,26 &amp; 15444 &amp; 1,77 &amp; 16074 &amp; 0,58 \\</v>
      </c>
      <c r="AM19" t="str">
        <f t="shared" si="16"/>
        <v xml:space="preserve"> &amp; 8 &amp; 1827 &amp; 14692 &amp; 6.35 &amp; 15092 &amp; 3.26 &amp; 15444 &amp; 1.77 &amp; 16074 &amp; 0.58 \\</v>
      </c>
      <c r="AN19" t="str">
        <f t="shared" si="17"/>
        <v xml:space="preserve"> &amp; 8 &amp; 1827 &amp; 14692 &amp; 72,5 &amp; 15092 &amp; 147,3 &amp; 15444 &amp; 308,1 &amp; 16074 &amp; 344 \\</v>
      </c>
      <c r="AO19" t="str">
        <f t="shared" si="18"/>
        <v xml:space="preserve"> &amp; 8 &amp; 1827 &amp; 14692 &amp; 72.5 &amp; 15092 &amp; 147.3 &amp; 15444 &amp; 308.1 &amp; 16074 &amp; 344 \\</v>
      </c>
    </row>
    <row r="20" spans="1:41" x14ac:dyDescent="0.3">
      <c r="A20">
        <f t="shared" si="0"/>
        <v>8.5752419085752415E-2</v>
      </c>
      <c r="C20" t="s">
        <v>33</v>
      </c>
      <c r="D20" s="1">
        <v>9</v>
      </c>
      <c r="E20" s="1">
        <v>1665</v>
      </c>
      <c r="F20">
        <v>15691.4428932107</v>
      </c>
      <c r="G20">
        <v>15257</v>
      </c>
      <c r="H20">
        <v>5.2185332517801837E-2</v>
      </c>
      <c r="I20">
        <v>16036.471166421399</v>
      </c>
      <c r="J20">
        <v>15560</v>
      </c>
      <c r="K20" s="2">
        <v>2.8616886872156109E-2</v>
      </c>
      <c r="L20">
        <v>16350.6391252429</v>
      </c>
      <c r="M20">
        <v>15960</v>
      </c>
      <c r="N20" s="2">
        <v>1.1730904661948956E-2</v>
      </c>
      <c r="O20">
        <v>16768.45</v>
      </c>
      <c r="P20">
        <v>16270</v>
      </c>
      <c r="Q20" s="2">
        <v>5.9873873873873967E-3</v>
      </c>
      <c r="T20">
        <f t="shared" si="1"/>
        <v>14985</v>
      </c>
      <c r="U20">
        <f t="shared" si="2"/>
        <v>15691.4</v>
      </c>
      <c r="V20">
        <f t="shared" si="3"/>
        <v>15257</v>
      </c>
      <c r="W20">
        <f t="shared" si="4"/>
        <v>16036.5</v>
      </c>
      <c r="X20">
        <f t="shared" si="5"/>
        <v>15560</v>
      </c>
      <c r="Y20">
        <f t="shared" si="6"/>
        <v>16350.6</v>
      </c>
      <c r="Z20">
        <f t="shared" si="7"/>
        <v>15960</v>
      </c>
      <c r="AA20">
        <f t="shared" si="8"/>
        <v>16768.5</v>
      </c>
      <c r="AB20">
        <f t="shared" si="9"/>
        <v>16270</v>
      </c>
      <c r="AC20">
        <f t="shared" si="10"/>
        <v>5.22</v>
      </c>
      <c r="AD20">
        <f t="shared" si="11"/>
        <v>2.86</v>
      </c>
      <c r="AE20">
        <f t="shared" si="12"/>
        <v>1.17</v>
      </c>
      <c r="AF20">
        <f t="shared" si="13"/>
        <v>0.6</v>
      </c>
      <c r="AG20">
        <v>85.2</v>
      </c>
      <c r="AH20">
        <v>228.1</v>
      </c>
      <c r="AI20">
        <v>158.9</v>
      </c>
      <c r="AJ20">
        <v>115.9</v>
      </c>
      <c r="AK20" t="str">
        <f t="shared" si="14"/>
        <v xml:space="preserve"> &amp; 9 &amp; 1665 &amp; 14985 &amp; 15691,4 &amp; 15257 &amp; 16036,5 &amp; 15560 &amp; 16350,6 &amp; 15960 &amp; 16768,5 &amp; 16270 \\</v>
      </c>
      <c r="AL20" t="str">
        <f t="shared" si="15"/>
        <v xml:space="preserve"> &amp; 9 &amp; 1665 &amp; 15257 &amp; 5,22 &amp; 15560 &amp; 2,86 &amp; 15960 &amp; 1,17 &amp; 16270 &amp; 0,6 \\</v>
      </c>
      <c r="AM20" t="str">
        <f t="shared" si="16"/>
        <v xml:space="preserve"> &amp; 9 &amp; 1665 &amp; 15257 &amp; 5.22 &amp; 15560 &amp; 2.86 &amp; 15960 &amp; 1.17 &amp; 16270 &amp; 0.6 \\</v>
      </c>
      <c r="AN20" t="str">
        <f t="shared" si="17"/>
        <v xml:space="preserve"> &amp; 9 &amp; 1665 &amp; 15257 &amp; 85,2 &amp; 15560 &amp; 228,1 &amp; 15960 &amp; 158,9 &amp; 16270 &amp; 115,9 \\</v>
      </c>
      <c r="AO20" t="str">
        <f t="shared" si="18"/>
        <v xml:space="preserve"> &amp; 9 &amp; 1665 &amp; 15257 &amp; 85.2 &amp; 15560 &amp; 228.1 &amp; 15960 &amp; 158.9 &amp; 16270 &amp; 115.9 \\</v>
      </c>
    </row>
    <row r="21" spans="1:41" x14ac:dyDescent="0.3">
      <c r="A21">
        <f t="shared" si="0"/>
        <v>0.11120906801007557</v>
      </c>
      <c r="C21" t="s">
        <v>33</v>
      </c>
      <c r="D21" s="1">
        <v>10</v>
      </c>
      <c r="E21" s="1">
        <v>1588</v>
      </c>
      <c r="F21">
        <v>16826.6695</v>
      </c>
      <c r="G21">
        <v>16306</v>
      </c>
      <c r="H21">
        <v>6.5575503778337527E-2</v>
      </c>
      <c r="I21">
        <v>17262.431110000001</v>
      </c>
      <c r="J21">
        <v>16670</v>
      </c>
      <c r="K21" s="2">
        <v>3.7306744962216712E-2</v>
      </c>
      <c r="L21">
        <v>17772.747859605901</v>
      </c>
      <c r="M21">
        <v>17158</v>
      </c>
      <c r="N21" s="2">
        <v>1.9356040919581263E-2</v>
      </c>
      <c r="O21">
        <v>18497.16</v>
      </c>
      <c r="P21">
        <v>17646</v>
      </c>
      <c r="Q21" s="2">
        <v>1.0719899244332491E-2</v>
      </c>
      <c r="T21">
        <f t="shared" si="1"/>
        <v>15880</v>
      </c>
      <c r="U21">
        <f t="shared" si="2"/>
        <v>16826.7</v>
      </c>
      <c r="V21">
        <f t="shared" si="3"/>
        <v>16306</v>
      </c>
      <c r="W21">
        <f t="shared" si="4"/>
        <v>17262.400000000001</v>
      </c>
      <c r="X21">
        <f t="shared" si="5"/>
        <v>16670</v>
      </c>
      <c r="Y21">
        <f t="shared" si="6"/>
        <v>17772.7</v>
      </c>
      <c r="Z21">
        <f t="shared" si="7"/>
        <v>17158</v>
      </c>
      <c r="AA21">
        <f t="shared" si="8"/>
        <v>18497.2</v>
      </c>
      <c r="AB21">
        <f t="shared" si="9"/>
        <v>17646</v>
      </c>
      <c r="AC21">
        <f t="shared" si="10"/>
        <v>6.56</v>
      </c>
      <c r="AD21">
        <f t="shared" si="11"/>
        <v>3.73</v>
      </c>
      <c r="AE21">
        <f t="shared" si="12"/>
        <v>1.94</v>
      </c>
      <c r="AF21">
        <f t="shared" si="13"/>
        <v>1.07</v>
      </c>
      <c r="AG21">
        <v>20</v>
      </c>
      <c r="AH21">
        <v>30.9</v>
      </c>
      <c r="AI21">
        <v>68.599999999999994</v>
      </c>
      <c r="AJ21">
        <v>62.7</v>
      </c>
      <c r="AK21" t="str">
        <f t="shared" si="14"/>
        <v xml:space="preserve"> &amp; 10 &amp; 1588 &amp; 15880 &amp; 16826,7 &amp; 16306 &amp; 17262,4 &amp; 16670 &amp; 17772,7 &amp; 17158 &amp; 18497,2 &amp; 17646 \\</v>
      </c>
      <c r="AL21" t="str">
        <f t="shared" si="15"/>
        <v xml:space="preserve"> &amp; 10 &amp; 1588 &amp; 16306 &amp; 6,56 &amp; 16670 &amp; 3,73 &amp; 17158 &amp; 1,94 &amp; 17646 &amp; 1,07 \\</v>
      </c>
      <c r="AM21" t="str">
        <f t="shared" si="16"/>
        <v xml:space="preserve"> &amp; 10 &amp; 1588 &amp; 16306 &amp; 6.56 &amp; 16670 &amp; 3.73 &amp; 17158 &amp; 1.94 &amp; 17646 &amp; 1.07 \\</v>
      </c>
      <c r="AN21" t="str">
        <f t="shared" si="17"/>
        <v xml:space="preserve"> &amp; 10 &amp; 1588 &amp; 16306 &amp; 20 &amp; 16670 &amp; 30,9 &amp; 17158 &amp; 68,6 &amp; 17646 &amp; 62,7 \\</v>
      </c>
      <c r="AO21" t="str">
        <f t="shared" si="18"/>
        <v xml:space="preserve"> &amp; 10 &amp; 1588 &amp; 16306 &amp; 20 &amp; 16670 &amp; 30.9 &amp; 17158 &amp; 68.6 &amp; 17646 &amp; 62.7 \\</v>
      </c>
    </row>
    <row r="22" spans="1:41" x14ac:dyDescent="0.3">
      <c r="A22">
        <f t="shared" si="0"/>
        <v>0.24464831804281345</v>
      </c>
      <c r="C22" t="s">
        <v>34</v>
      </c>
      <c r="D22" s="1">
        <v>3</v>
      </c>
      <c r="E22" s="1">
        <v>327</v>
      </c>
      <c r="F22">
        <v>1097.4971650083501</v>
      </c>
      <c r="G22">
        <v>999</v>
      </c>
      <c r="H22">
        <v>6.0242914378195754E-2</v>
      </c>
      <c r="I22">
        <v>1168.74582427363</v>
      </c>
      <c r="J22">
        <v>1058</v>
      </c>
      <c r="K22" s="2">
        <v>3.3867224548510697E-2</v>
      </c>
      <c r="L22">
        <v>1256.0559085853799</v>
      </c>
      <c r="M22">
        <v>1112</v>
      </c>
      <c r="N22" s="2">
        <v>2.2026897337214059E-2</v>
      </c>
      <c r="O22">
        <v>1406.8</v>
      </c>
      <c r="P22">
        <v>1221</v>
      </c>
      <c r="Q22" s="2">
        <v>1.1363914373088682E-2</v>
      </c>
      <c r="S22" t="s">
        <v>43</v>
      </c>
      <c r="T22">
        <f t="shared" si="1"/>
        <v>981</v>
      </c>
      <c r="U22">
        <f t="shared" si="2"/>
        <v>1097.5</v>
      </c>
      <c r="V22">
        <f t="shared" si="3"/>
        <v>999</v>
      </c>
      <c r="W22">
        <f t="shared" si="4"/>
        <v>1168.7</v>
      </c>
      <c r="X22">
        <f t="shared" si="5"/>
        <v>1058</v>
      </c>
      <c r="Y22">
        <f t="shared" si="6"/>
        <v>1256.0999999999999</v>
      </c>
      <c r="Z22">
        <f t="shared" si="7"/>
        <v>1112</v>
      </c>
      <c r="AA22">
        <f t="shared" si="8"/>
        <v>1406.8</v>
      </c>
      <c r="AB22">
        <f t="shared" si="9"/>
        <v>1221</v>
      </c>
      <c r="AC22">
        <f t="shared" si="10"/>
        <v>6.02</v>
      </c>
      <c r="AD22">
        <f t="shared" si="11"/>
        <v>3.39</v>
      </c>
      <c r="AE22">
        <f t="shared" si="12"/>
        <v>2.2000000000000002</v>
      </c>
      <c r="AF22">
        <f t="shared" si="13"/>
        <v>1.1399999999999999</v>
      </c>
      <c r="AG22">
        <v>549.1</v>
      </c>
      <c r="AH22">
        <v>1007.9</v>
      </c>
      <c r="AI22">
        <v>2403.1</v>
      </c>
      <c r="AJ22">
        <v>2127</v>
      </c>
      <c r="AK22" t="str">
        <f t="shared" si="14"/>
        <v>\hline \multirow{6}{*}{Heskia} &amp; 3 &amp; 327 &amp; 981 &amp; 1097,5 &amp; 999 &amp; 1168,7 &amp; 1058 &amp; 1256,1 &amp; 1112 &amp; 1406,8 &amp; 1221 \\</v>
      </c>
      <c r="AL22" t="str">
        <f t="shared" si="15"/>
        <v>\hline \multirow{6}{*}{Heskia} &amp; 3 &amp; 327 &amp; 999 &amp; 6,02 &amp; 1058 &amp; 3,39 &amp; 1112 &amp; 2,2 &amp; 1221 &amp; 1,14 \\</v>
      </c>
      <c r="AM22" t="str">
        <f t="shared" si="16"/>
        <v>\hline \multirow{6}{*}{Heskia} &amp; 3 &amp; 327 &amp; 999 &amp; 6.02 &amp; 1058 &amp; 3.39 &amp; 1112 &amp; 2.2 &amp; 1221 &amp; 1.14 \\</v>
      </c>
      <c r="AN22" t="str">
        <f t="shared" si="17"/>
        <v>\hline \multirow{6}{*}{Heskia} &amp; 3 &amp; 327 &amp; 999 &amp; 549,1 &amp; 1058 &amp; 1007,9 &amp; 1112 &amp; 2403,1 &amp; 1221 &amp; 2127 \\</v>
      </c>
      <c r="AO22" t="str">
        <f t="shared" si="18"/>
        <v>\hline \multirow{6}{*}{Heskia} &amp; 3 &amp; 327 &amp; 999 &amp; 549.1 &amp; 1058 &amp; 1007.9 &amp; 1112 &amp; 2403.1 &amp; 1221 &amp; 2127 \\</v>
      </c>
    </row>
    <row r="23" spans="1:41" x14ac:dyDescent="0.3">
      <c r="A23">
        <f t="shared" si="0"/>
        <v>0.27540650406504064</v>
      </c>
      <c r="C23" t="s">
        <v>34</v>
      </c>
      <c r="D23" s="1">
        <v>4</v>
      </c>
      <c r="E23" s="1">
        <v>246</v>
      </c>
      <c r="F23">
        <v>1112.6752413464201</v>
      </c>
      <c r="G23">
        <v>997</v>
      </c>
      <c r="H23">
        <v>9.404491166375617E-2</v>
      </c>
      <c r="I23">
        <v>1193.8902287257899</v>
      </c>
      <c r="J23">
        <v>1070</v>
      </c>
      <c r="K23" s="2">
        <v>5.0361881595849568E-2</v>
      </c>
      <c r="L23">
        <v>1288.3064358950601</v>
      </c>
      <c r="M23">
        <v>1134</v>
      </c>
      <c r="N23" s="2">
        <v>3.1363096726638229E-2</v>
      </c>
      <c r="O23">
        <v>1449.2</v>
      </c>
      <c r="P23">
        <v>1255</v>
      </c>
      <c r="Q23" s="2">
        <v>1.5788617886178864E-2</v>
      </c>
      <c r="T23">
        <f t="shared" si="1"/>
        <v>984</v>
      </c>
      <c r="U23">
        <f t="shared" si="2"/>
        <v>1112.7</v>
      </c>
      <c r="V23">
        <f t="shared" si="3"/>
        <v>997</v>
      </c>
      <c r="W23">
        <f t="shared" si="4"/>
        <v>1193.9000000000001</v>
      </c>
      <c r="X23">
        <f t="shared" si="5"/>
        <v>1070</v>
      </c>
      <c r="Y23">
        <f t="shared" si="6"/>
        <v>1288.3</v>
      </c>
      <c r="Z23">
        <f t="shared" si="7"/>
        <v>1134</v>
      </c>
      <c r="AA23">
        <f t="shared" si="8"/>
        <v>1449.2</v>
      </c>
      <c r="AB23">
        <f t="shared" si="9"/>
        <v>1255</v>
      </c>
      <c r="AC23">
        <f t="shared" si="10"/>
        <v>9.4</v>
      </c>
      <c r="AD23">
        <f t="shared" si="11"/>
        <v>5.04</v>
      </c>
      <c r="AE23">
        <f t="shared" si="12"/>
        <v>3.14</v>
      </c>
      <c r="AF23">
        <f t="shared" si="13"/>
        <v>1.58</v>
      </c>
      <c r="AG23">
        <v>254.4</v>
      </c>
      <c r="AH23">
        <v>504.1</v>
      </c>
      <c r="AI23">
        <v>1381.3</v>
      </c>
      <c r="AJ23">
        <v>1504.3</v>
      </c>
      <c r="AK23" t="str">
        <f t="shared" si="14"/>
        <v xml:space="preserve"> &amp; 4 &amp; 246 &amp; 984 &amp; 1112,7 &amp; 997 &amp; 1193,9 &amp; 1070 &amp; 1288,3 &amp; 1134 &amp; 1449,2 &amp; 1255 \\</v>
      </c>
      <c r="AL23" t="str">
        <f t="shared" si="15"/>
        <v xml:space="preserve"> &amp; 4 &amp; 246 &amp; 997 &amp; 9,4 &amp; 1070 &amp; 5,04 &amp; 1134 &amp; 3,14 &amp; 1255 &amp; 1,58 \\</v>
      </c>
      <c r="AM23" t="str">
        <f t="shared" si="16"/>
        <v xml:space="preserve"> &amp; 4 &amp; 246 &amp; 997 &amp; 9.4 &amp; 1070 &amp; 5.04 &amp; 1134 &amp; 3.14 &amp; 1255 &amp; 1.58 \\</v>
      </c>
      <c r="AN23" t="str">
        <f t="shared" si="17"/>
        <v xml:space="preserve"> &amp; 4 &amp; 246 &amp; 997 &amp; 254,4 &amp; 1070 &amp; 504,1 &amp; 1134 &amp; 1381,3 &amp; 1255 &amp; 1504,3 \\</v>
      </c>
      <c r="AO23" t="str">
        <f t="shared" si="18"/>
        <v xml:space="preserve"> &amp; 4 &amp; 246 &amp; 997 &amp; 254.4 &amp; 1070 &amp; 504.1 &amp; 1134 &amp; 1381.3 &amp; 1255 &amp; 1504.3 \\</v>
      </c>
    </row>
    <row r="24" spans="1:41" x14ac:dyDescent="0.3">
      <c r="A24">
        <f t="shared" si="0"/>
        <v>0.27411167512690354</v>
      </c>
      <c r="C24" t="s">
        <v>34</v>
      </c>
      <c r="D24" s="1">
        <v>5</v>
      </c>
      <c r="E24" s="1">
        <v>197</v>
      </c>
      <c r="F24">
        <v>1113.4670541585399</v>
      </c>
      <c r="G24">
        <v>996</v>
      </c>
      <c r="H24">
        <v>0.11925589254674102</v>
      </c>
      <c r="I24">
        <v>1196.2078546329501</v>
      </c>
      <c r="J24">
        <v>1070</v>
      </c>
      <c r="K24" s="2">
        <v>6.4064900828908686E-2</v>
      </c>
      <c r="L24">
        <v>1291.4224512014</v>
      </c>
      <c r="M24">
        <v>1137</v>
      </c>
      <c r="N24" s="2">
        <v>3.9193515533350258E-2</v>
      </c>
      <c r="O24">
        <v>1453.77</v>
      </c>
      <c r="P24">
        <v>1255</v>
      </c>
      <c r="Q24" s="2">
        <v>2.0179695431472078E-2</v>
      </c>
      <c r="T24">
        <f t="shared" si="1"/>
        <v>985</v>
      </c>
      <c r="U24">
        <f t="shared" si="2"/>
        <v>1113.5</v>
      </c>
      <c r="V24">
        <f t="shared" si="3"/>
        <v>996</v>
      </c>
      <c r="W24">
        <f t="shared" si="4"/>
        <v>1196.2</v>
      </c>
      <c r="X24">
        <f t="shared" si="5"/>
        <v>1070</v>
      </c>
      <c r="Y24">
        <f t="shared" si="6"/>
        <v>1291.4000000000001</v>
      </c>
      <c r="Z24">
        <f t="shared" si="7"/>
        <v>1137</v>
      </c>
      <c r="AA24">
        <f t="shared" si="8"/>
        <v>1453.8</v>
      </c>
      <c r="AB24">
        <f t="shared" si="9"/>
        <v>1255</v>
      </c>
      <c r="AC24">
        <f t="shared" si="10"/>
        <v>11.93</v>
      </c>
      <c r="AD24">
        <f t="shared" si="11"/>
        <v>6.41</v>
      </c>
      <c r="AE24">
        <f t="shared" si="12"/>
        <v>3.92</v>
      </c>
      <c r="AF24">
        <f t="shared" si="13"/>
        <v>2.02</v>
      </c>
      <c r="AG24">
        <v>142.69999999999999</v>
      </c>
      <c r="AH24">
        <v>179</v>
      </c>
      <c r="AI24">
        <v>337.8</v>
      </c>
      <c r="AJ24">
        <v>635.9</v>
      </c>
      <c r="AK24" t="str">
        <f t="shared" si="14"/>
        <v xml:space="preserve"> &amp; 5 &amp; 197 &amp; 985 &amp; 1113,5 &amp; 996 &amp; 1196,2 &amp; 1070 &amp; 1291,4 &amp; 1137 &amp; 1453,8 &amp; 1255 \\</v>
      </c>
      <c r="AL24" t="str">
        <f t="shared" si="15"/>
        <v xml:space="preserve"> &amp; 5 &amp; 197 &amp; 996 &amp; 11,93 &amp; 1070 &amp; 6,41 &amp; 1137 &amp; 3,92 &amp; 1255 &amp; 2,02 \\</v>
      </c>
      <c r="AM24" t="str">
        <f t="shared" si="16"/>
        <v xml:space="preserve"> &amp; 5 &amp; 197 &amp; 996 &amp; 11.93 &amp; 1070 &amp; 6.41 &amp; 1137 &amp; 3.92 &amp; 1255 &amp; 2.02 \\</v>
      </c>
      <c r="AN24" t="str">
        <f t="shared" si="17"/>
        <v xml:space="preserve"> &amp; 5 &amp; 197 &amp; 996 &amp; 142,7 &amp; 1070 &amp; 179 &amp; 1137 &amp; 337,8 &amp; 1255 &amp; 635,9 \\</v>
      </c>
      <c r="AO24" t="str">
        <f t="shared" si="18"/>
        <v xml:space="preserve"> &amp; 5 &amp; 197 &amp; 996 &amp; 142.7 &amp; 1070 &amp; 179 &amp; 1137 &amp; 337.8 &amp; 1255 &amp; 635.9 \\</v>
      </c>
    </row>
    <row r="25" spans="1:41" x14ac:dyDescent="0.3">
      <c r="A25">
        <f t="shared" si="0"/>
        <v>0.29979674796747968</v>
      </c>
      <c r="C25" t="s">
        <v>34</v>
      </c>
      <c r="D25" s="1">
        <v>6</v>
      </c>
      <c r="E25" s="1">
        <v>164</v>
      </c>
      <c r="F25">
        <v>1127.1397179964499</v>
      </c>
      <c r="G25">
        <v>999</v>
      </c>
      <c r="H25">
        <v>0.15626794877615843</v>
      </c>
      <c r="I25">
        <v>1216.59710517137</v>
      </c>
      <c r="J25">
        <v>1077</v>
      </c>
      <c r="K25" s="2">
        <v>8.512018608010366E-2</v>
      </c>
      <c r="L25">
        <v>1326.6519697614699</v>
      </c>
      <c r="M25">
        <v>1142</v>
      </c>
      <c r="N25" s="2">
        <v>5.6296332244350586E-2</v>
      </c>
      <c r="O25">
        <v>1521.86</v>
      </c>
      <c r="P25">
        <v>1279</v>
      </c>
      <c r="Q25" s="2">
        <v>2.9617073170731693E-2</v>
      </c>
      <c r="T25">
        <f t="shared" si="1"/>
        <v>984</v>
      </c>
      <c r="U25">
        <f t="shared" si="2"/>
        <v>1127.0999999999999</v>
      </c>
      <c r="V25">
        <f t="shared" si="3"/>
        <v>999</v>
      </c>
      <c r="W25">
        <f t="shared" si="4"/>
        <v>1216.5999999999999</v>
      </c>
      <c r="X25">
        <f t="shared" si="5"/>
        <v>1077</v>
      </c>
      <c r="Y25">
        <f t="shared" si="6"/>
        <v>1326.7</v>
      </c>
      <c r="Z25">
        <f t="shared" si="7"/>
        <v>1142</v>
      </c>
      <c r="AA25">
        <f t="shared" si="8"/>
        <v>1521.9</v>
      </c>
      <c r="AB25">
        <f t="shared" si="9"/>
        <v>1279</v>
      </c>
      <c r="AC25">
        <f t="shared" si="10"/>
        <v>15.63</v>
      </c>
      <c r="AD25">
        <f t="shared" si="11"/>
        <v>8.51</v>
      </c>
      <c r="AE25">
        <f t="shared" si="12"/>
        <v>5.63</v>
      </c>
      <c r="AF25">
        <f t="shared" si="13"/>
        <v>2.96</v>
      </c>
      <c r="AG25">
        <v>51.3</v>
      </c>
      <c r="AH25">
        <v>63.2</v>
      </c>
      <c r="AI25">
        <v>104.9</v>
      </c>
      <c r="AJ25">
        <v>200.5</v>
      </c>
      <c r="AK25" t="str">
        <f t="shared" si="14"/>
        <v xml:space="preserve"> &amp; 6 &amp; 164 &amp; 984 &amp; 1127,1 &amp; 999 &amp; 1216,6 &amp; 1077 &amp; 1326,7 &amp; 1142 &amp; 1521,9 &amp; 1279 \\</v>
      </c>
      <c r="AL25" t="str">
        <f t="shared" si="15"/>
        <v xml:space="preserve"> &amp; 6 &amp; 164 &amp; 999 &amp; 15,63 &amp; 1077 &amp; 8,51 &amp; 1142 &amp; 5,63 &amp; 1279 &amp; 2,96 \\</v>
      </c>
      <c r="AM25" t="str">
        <f t="shared" si="16"/>
        <v xml:space="preserve"> &amp; 6 &amp; 164 &amp; 999 &amp; 15.63 &amp; 1077 &amp; 8.51 &amp; 1142 &amp; 5.63 &amp; 1279 &amp; 2.96 \\</v>
      </c>
      <c r="AN25" t="str">
        <f t="shared" si="17"/>
        <v xml:space="preserve"> &amp; 6 &amp; 164 &amp; 999 &amp; 51,3 &amp; 1077 &amp; 63,2 &amp; 1142 &amp; 104,9 &amp; 1279 &amp; 200,5 \\</v>
      </c>
      <c r="AO25" t="str">
        <f t="shared" si="18"/>
        <v xml:space="preserve"> &amp; 6 &amp; 164 &amp; 999 &amp; 51.3 &amp; 1077 &amp; 63.2 &amp; 1142 &amp; 104.9 &amp; 1279 &amp; 200.5 \\</v>
      </c>
    </row>
    <row r="26" spans="1:41" x14ac:dyDescent="0.3">
      <c r="A26">
        <f t="shared" si="0"/>
        <v>0.33130699088145898</v>
      </c>
      <c r="C26" t="s">
        <v>34</v>
      </c>
      <c r="D26" s="1">
        <v>7</v>
      </c>
      <c r="E26" s="1">
        <v>141</v>
      </c>
      <c r="F26">
        <v>1141.00308919388</v>
      </c>
      <c r="G26">
        <v>1014</v>
      </c>
      <c r="H26">
        <v>0.18014622580692197</v>
      </c>
      <c r="I26">
        <v>1235.3058907031</v>
      </c>
      <c r="J26">
        <v>1090</v>
      </c>
      <c r="K26" s="2">
        <v>0.10305382319368792</v>
      </c>
      <c r="L26">
        <v>1346.2527877565899</v>
      </c>
      <c r="M26">
        <v>1167</v>
      </c>
      <c r="N26" s="2">
        <v>6.3564818353400665E-2</v>
      </c>
      <c r="O26">
        <v>1541.75</v>
      </c>
      <c r="P26">
        <v>1314</v>
      </c>
      <c r="Q26" s="2">
        <v>3.2304964539007087E-2</v>
      </c>
      <c r="T26">
        <f t="shared" si="1"/>
        <v>987</v>
      </c>
      <c r="U26">
        <f t="shared" si="2"/>
        <v>1141</v>
      </c>
      <c r="V26">
        <f t="shared" si="3"/>
        <v>1014</v>
      </c>
      <c r="W26">
        <f t="shared" si="4"/>
        <v>1235.3</v>
      </c>
      <c r="X26">
        <f t="shared" si="5"/>
        <v>1090</v>
      </c>
      <c r="Y26">
        <f t="shared" si="6"/>
        <v>1346.3</v>
      </c>
      <c r="Z26">
        <f t="shared" si="7"/>
        <v>1167</v>
      </c>
      <c r="AA26">
        <f t="shared" si="8"/>
        <v>1541.8</v>
      </c>
      <c r="AB26">
        <f t="shared" si="9"/>
        <v>1314</v>
      </c>
      <c r="AC26">
        <f t="shared" si="10"/>
        <v>18.010000000000002</v>
      </c>
      <c r="AD26">
        <f t="shared" si="11"/>
        <v>10.31</v>
      </c>
      <c r="AE26">
        <f t="shared" si="12"/>
        <v>6.36</v>
      </c>
      <c r="AF26">
        <f t="shared" si="13"/>
        <v>3.23</v>
      </c>
      <c r="AG26">
        <v>32.299999999999997</v>
      </c>
      <c r="AH26">
        <v>42.3</v>
      </c>
      <c r="AI26">
        <v>66.5</v>
      </c>
      <c r="AJ26">
        <v>137.80000000000001</v>
      </c>
      <c r="AK26" t="str">
        <f t="shared" si="14"/>
        <v xml:space="preserve"> &amp; 7 &amp; 141 &amp; 987 &amp; 1141 &amp; 1014 &amp; 1235,3 &amp; 1090 &amp; 1346,3 &amp; 1167 &amp; 1541,8 &amp; 1314 \\</v>
      </c>
      <c r="AL26" t="str">
        <f t="shared" si="15"/>
        <v xml:space="preserve"> &amp; 7 &amp; 141 &amp; 1014 &amp; 18,01 &amp; 1090 &amp; 10,31 &amp; 1167 &amp; 6,36 &amp; 1314 &amp; 3,23 \\</v>
      </c>
      <c r="AM26" t="str">
        <f t="shared" si="16"/>
        <v xml:space="preserve"> &amp; 7 &amp; 141 &amp; 1014 &amp; 18.01 &amp; 1090 &amp; 10.31 &amp; 1167 &amp; 6.36 &amp; 1314 &amp; 3.23 \\</v>
      </c>
      <c r="AN26" t="str">
        <f t="shared" si="17"/>
        <v xml:space="preserve"> &amp; 7 &amp; 141 &amp; 1014 &amp; 32,3 &amp; 1090 &amp; 42,3 &amp; 1167 &amp; 66,5 &amp; 1314 &amp; 137,8 \\</v>
      </c>
      <c r="AO26" t="str">
        <f t="shared" si="18"/>
        <v xml:space="preserve"> &amp; 7 &amp; 141 &amp; 1014 &amp; 32.3 &amp; 1090 &amp; 42.3 &amp; 1167 &amp; 66.5 &amp; 1314 &amp; 137.8 \\</v>
      </c>
    </row>
    <row r="27" spans="1:41" x14ac:dyDescent="0.3">
      <c r="A27">
        <f t="shared" si="0"/>
        <v>0.38414634146341464</v>
      </c>
      <c r="C27" t="s">
        <v>34</v>
      </c>
      <c r="D27" s="1">
        <v>8</v>
      </c>
      <c r="E27" s="1">
        <v>123</v>
      </c>
      <c r="F27">
        <v>1177.2191439493799</v>
      </c>
      <c r="G27">
        <v>1027</v>
      </c>
      <c r="H27">
        <v>0.24425877064939827</v>
      </c>
      <c r="I27">
        <v>1289.5970733941599</v>
      </c>
      <c r="J27">
        <v>1125</v>
      </c>
      <c r="K27" s="2">
        <v>0.13381875885704059</v>
      </c>
      <c r="L27">
        <v>1430.94392388489</v>
      </c>
      <c r="M27">
        <v>1195</v>
      </c>
      <c r="N27" s="2">
        <v>9.5912164180849566E-2</v>
      </c>
      <c r="O27">
        <v>1681.46</v>
      </c>
      <c r="P27">
        <v>1362</v>
      </c>
      <c r="Q27" s="2">
        <v>5.1944715447154476E-2</v>
      </c>
      <c r="T27">
        <f t="shared" si="1"/>
        <v>984</v>
      </c>
      <c r="U27">
        <f t="shared" si="2"/>
        <v>1177.2</v>
      </c>
      <c r="V27">
        <f t="shared" si="3"/>
        <v>1027</v>
      </c>
      <c r="W27">
        <f t="shared" si="4"/>
        <v>1289.5999999999999</v>
      </c>
      <c r="X27">
        <f t="shared" si="5"/>
        <v>1125</v>
      </c>
      <c r="Y27">
        <f t="shared" si="6"/>
        <v>1430.9</v>
      </c>
      <c r="Z27">
        <f t="shared" si="7"/>
        <v>1195</v>
      </c>
      <c r="AA27">
        <f t="shared" si="8"/>
        <v>1681.5</v>
      </c>
      <c r="AB27">
        <f t="shared" si="9"/>
        <v>1362</v>
      </c>
      <c r="AC27">
        <f t="shared" si="10"/>
        <v>24.43</v>
      </c>
      <c r="AD27">
        <f t="shared" si="11"/>
        <v>13.38</v>
      </c>
      <c r="AE27">
        <f t="shared" si="12"/>
        <v>9.59</v>
      </c>
      <c r="AF27">
        <f t="shared" si="13"/>
        <v>5.19</v>
      </c>
      <c r="AG27">
        <v>4.5</v>
      </c>
      <c r="AH27">
        <v>3.3</v>
      </c>
      <c r="AI27">
        <v>3.9</v>
      </c>
      <c r="AJ27">
        <v>17.100000000000001</v>
      </c>
      <c r="AK27" t="str">
        <f t="shared" si="14"/>
        <v xml:space="preserve"> &amp; 8 &amp; 123 &amp; 984 &amp; 1177,2 &amp; 1027 &amp; 1289,6 &amp; 1125 &amp; 1430,9 &amp; 1195 &amp; 1681,5 &amp; 1362 \\</v>
      </c>
      <c r="AL27" t="str">
        <f t="shared" si="15"/>
        <v xml:space="preserve"> &amp; 8 &amp; 123 &amp; 1027 &amp; 24,43 &amp; 1125 &amp; 13,38 &amp; 1195 &amp; 9,59 &amp; 1362 &amp; 5,19 \\</v>
      </c>
      <c r="AM27" t="str">
        <f t="shared" si="16"/>
        <v xml:space="preserve"> &amp; 8 &amp; 123 &amp; 1027 &amp; 24.43 &amp; 1125 &amp; 13.38 &amp; 1195 &amp; 9.59 &amp; 1362 &amp; 5.19 \\</v>
      </c>
      <c r="AN27" t="str">
        <f t="shared" si="17"/>
        <v xml:space="preserve"> &amp; 8 &amp; 123 &amp; 1027 &amp; 4,5 &amp; 1125 &amp; 3,3 &amp; 1195 &amp; 3,9 &amp; 1362 &amp; 17,1 \\</v>
      </c>
      <c r="AO27" t="str">
        <f t="shared" si="18"/>
        <v xml:space="preserve"> &amp; 8 &amp; 123 &amp; 1027 &amp; 4.5 &amp; 1125 &amp; 3.3 &amp; 1195 &amp; 3.9 &amp; 1362 &amp; 17.1 \\</v>
      </c>
    </row>
    <row r="28" spans="1:41" x14ac:dyDescent="0.3">
      <c r="A28">
        <f t="shared" si="0"/>
        <v>0.15382960413080896</v>
      </c>
      <c r="C28" t="s">
        <v>35</v>
      </c>
      <c r="D28" s="1">
        <v>8</v>
      </c>
      <c r="E28" s="1">
        <v>1743</v>
      </c>
      <c r="F28">
        <v>14884.4713477447</v>
      </c>
      <c r="G28">
        <v>14101</v>
      </c>
      <c r="H28">
        <v>8.9899179316660971E-2</v>
      </c>
      <c r="I28">
        <v>15482.908744623601</v>
      </c>
      <c r="J28">
        <v>14568</v>
      </c>
      <c r="K28" s="2">
        <v>5.2490461538932921E-2</v>
      </c>
      <c r="L28">
        <v>16172.2302160991</v>
      </c>
      <c r="M28">
        <v>15171</v>
      </c>
      <c r="N28" s="2">
        <v>2.8721463456658068E-2</v>
      </c>
      <c r="O28">
        <v>17138.93</v>
      </c>
      <c r="P28">
        <v>16089</v>
      </c>
      <c r="Q28" s="2">
        <v>1.2047389558232936E-2</v>
      </c>
      <c r="S28" t="s">
        <v>44</v>
      </c>
      <c r="T28">
        <f t="shared" si="1"/>
        <v>13944</v>
      </c>
      <c r="U28">
        <f t="shared" si="2"/>
        <v>14884.5</v>
      </c>
      <c r="V28">
        <f t="shared" si="3"/>
        <v>14101</v>
      </c>
      <c r="W28">
        <f t="shared" si="4"/>
        <v>15482.9</v>
      </c>
      <c r="X28">
        <f t="shared" si="5"/>
        <v>14568</v>
      </c>
      <c r="Y28">
        <f t="shared" si="6"/>
        <v>16172.2</v>
      </c>
      <c r="Z28">
        <f t="shared" si="7"/>
        <v>15171</v>
      </c>
      <c r="AA28">
        <f t="shared" si="8"/>
        <v>17138.900000000001</v>
      </c>
      <c r="AB28">
        <f t="shared" si="9"/>
        <v>16089</v>
      </c>
      <c r="AC28">
        <f t="shared" si="10"/>
        <v>8.99</v>
      </c>
      <c r="AD28">
        <f t="shared" si="11"/>
        <v>5.25</v>
      </c>
      <c r="AE28">
        <f t="shared" si="12"/>
        <v>2.87</v>
      </c>
      <c r="AF28">
        <f t="shared" si="13"/>
        <v>1.2</v>
      </c>
      <c r="AG28">
        <v>0.1</v>
      </c>
      <c r="AH28">
        <v>1.9</v>
      </c>
      <c r="AI28">
        <v>14.3</v>
      </c>
      <c r="AJ28">
        <v>42.1</v>
      </c>
      <c r="AK28" t="str">
        <f t="shared" si="14"/>
        <v>\hline \multirow{3}{*}{Lutz1} &amp; 8 &amp; 1743 &amp; 13944 &amp; 14884,5 &amp; 14101 &amp; 15482,9 &amp; 14568 &amp; 16172,2 &amp; 15171 &amp; 17138,9 &amp; 16089 \\</v>
      </c>
      <c r="AL28" t="str">
        <f t="shared" si="15"/>
        <v>\hline \multirow{3}{*}{Lutz1} &amp; 8 &amp; 1743 &amp; 14101 &amp; 8,99 &amp; 14568 &amp; 5,25 &amp; 15171 &amp; 2,87 &amp; 16089 &amp; 1,2 \\</v>
      </c>
      <c r="AM28" t="str">
        <f t="shared" si="16"/>
        <v>\hline \multirow{3}{*}{Lutz1} &amp; 8 &amp; 1743 &amp; 14101 &amp; 8.99 &amp; 14568 &amp; 5.25 &amp; 15171 &amp; 2.87 &amp; 16089 &amp; 1.2 \\</v>
      </c>
      <c r="AN28" t="str">
        <f t="shared" si="17"/>
        <v>\hline \multirow{3}{*}{Lutz1} &amp; 8 &amp; 1743 &amp; 14101 &amp; 0,1 &amp; 14568 &amp; 1,9 &amp; 15171 &amp; 14,3 &amp; 16089 &amp; 42,1 \\</v>
      </c>
      <c r="AO28" t="str">
        <f t="shared" si="18"/>
        <v>\hline \multirow{3}{*}{Lutz1} &amp; 8 &amp; 1743 &amp; 14101 &amp; 0.1 &amp; 14568 &amp; 1.9 &amp; 15171 &amp; 14.3 &amp; 16089 &amp; 42.1 \\</v>
      </c>
    </row>
    <row r="29" spans="1:41" x14ac:dyDescent="0.3">
      <c r="A29">
        <f t="shared" si="0"/>
        <v>0.10337861372344131</v>
      </c>
      <c r="C29" t="s">
        <v>35</v>
      </c>
      <c r="D29" s="1">
        <v>9</v>
      </c>
      <c r="E29" s="1">
        <v>1595</v>
      </c>
      <c r="F29">
        <v>15010.1680131022</v>
      </c>
      <c r="G29">
        <v>14438</v>
      </c>
      <c r="H29">
        <v>7.1745205404664614E-2</v>
      </c>
      <c r="I29">
        <v>15413.8476264981</v>
      </c>
      <c r="J29">
        <v>14813</v>
      </c>
      <c r="K29" s="2">
        <v>3.7670697586087779E-2</v>
      </c>
      <c r="L29">
        <v>15835.1531906909</v>
      </c>
      <c r="M29">
        <v>15265</v>
      </c>
      <c r="N29" s="2">
        <v>1.7873140774009418E-2</v>
      </c>
      <c r="O29">
        <v>16377.1</v>
      </c>
      <c r="P29">
        <v>15839</v>
      </c>
      <c r="Q29" s="2">
        <v>6.7473354231974971E-3</v>
      </c>
      <c r="T29">
        <f t="shared" si="1"/>
        <v>14355</v>
      </c>
      <c r="U29">
        <f t="shared" si="2"/>
        <v>15010.2</v>
      </c>
      <c r="V29">
        <f t="shared" si="3"/>
        <v>14438</v>
      </c>
      <c r="W29">
        <f t="shared" si="4"/>
        <v>15413.8</v>
      </c>
      <c r="X29">
        <f t="shared" si="5"/>
        <v>14813</v>
      </c>
      <c r="Y29">
        <f t="shared" si="6"/>
        <v>15835.2</v>
      </c>
      <c r="Z29">
        <f t="shared" si="7"/>
        <v>15265</v>
      </c>
      <c r="AA29">
        <f t="shared" si="8"/>
        <v>16377.1</v>
      </c>
      <c r="AB29">
        <f t="shared" si="9"/>
        <v>15839</v>
      </c>
      <c r="AC29">
        <f t="shared" si="10"/>
        <v>7.17</v>
      </c>
      <c r="AD29">
        <f t="shared" si="11"/>
        <v>3.77</v>
      </c>
      <c r="AE29">
        <f t="shared" si="12"/>
        <v>1.79</v>
      </c>
      <c r="AF29">
        <f t="shared" si="13"/>
        <v>0.67</v>
      </c>
      <c r="AG29">
        <v>0.1</v>
      </c>
      <c r="AH29">
        <v>1.2</v>
      </c>
      <c r="AI29">
        <v>6.1</v>
      </c>
      <c r="AJ29">
        <v>15.7</v>
      </c>
      <c r="AK29" t="str">
        <f t="shared" si="14"/>
        <v xml:space="preserve"> &amp; 9 &amp; 1595 &amp; 14355 &amp; 15010,2 &amp; 14438 &amp; 15413,8 &amp; 14813 &amp; 15835,2 &amp; 15265 &amp; 16377,1 &amp; 15839 \\</v>
      </c>
      <c r="AL29" t="str">
        <f t="shared" si="15"/>
        <v xml:space="preserve"> &amp; 9 &amp; 1595 &amp; 14438 &amp; 7,17 &amp; 14813 &amp; 3,77 &amp; 15265 &amp; 1,79 &amp; 15839 &amp; 0,67 \\</v>
      </c>
      <c r="AM29" t="str">
        <f t="shared" si="16"/>
        <v xml:space="preserve"> &amp; 9 &amp; 1595 &amp; 14438 &amp; 7.17 &amp; 14813 &amp; 3.77 &amp; 15265 &amp; 1.79 &amp; 15839 &amp; 0.67 \\</v>
      </c>
      <c r="AN29" t="str">
        <f t="shared" si="17"/>
        <v xml:space="preserve"> &amp; 9 &amp; 1595 &amp; 14438 &amp; 0,1 &amp; 14813 &amp; 1,2 &amp; 15265 &amp; 6,1 &amp; 15839 &amp; 15,7 \\</v>
      </c>
      <c r="AO29" t="str">
        <f t="shared" si="18"/>
        <v xml:space="preserve"> &amp; 9 &amp; 1595 &amp; 14438 &amp; 0.1 &amp; 14813 &amp; 1.2 &amp; 15265 &amp; 6.1 &amp; 15839 &amp; 15.7 \\</v>
      </c>
    </row>
    <row r="30" spans="1:41" x14ac:dyDescent="0.3">
      <c r="A30">
        <f t="shared" si="0"/>
        <v>8.3333333333333329E-2</v>
      </c>
      <c r="C30" t="s">
        <v>35</v>
      </c>
      <c r="D30" s="1">
        <v>10</v>
      </c>
      <c r="E30" s="1">
        <v>1464</v>
      </c>
      <c r="F30">
        <v>15124.270864951999</v>
      </c>
      <c r="G30">
        <v>14675</v>
      </c>
      <c r="H30">
        <v>6.1375801222950693E-2</v>
      </c>
      <c r="I30">
        <v>15487.1946894742</v>
      </c>
      <c r="J30">
        <v>14955</v>
      </c>
      <c r="K30" s="2">
        <v>3.6352096275560075E-2</v>
      </c>
      <c r="L30">
        <v>15876.5927492093</v>
      </c>
      <c r="M30">
        <v>15232</v>
      </c>
      <c r="N30" s="2">
        <v>2.2014779686109962E-2</v>
      </c>
      <c r="O30">
        <v>16527.580000000002</v>
      </c>
      <c r="P30">
        <v>15860</v>
      </c>
      <c r="Q30" s="2">
        <v>9.11994535519128E-3</v>
      </c>
      <c r="T30">
        <f t="shared" si="1"/>
        <v>14640</v>
      </c>
      <c r="U30">
        <f t="shared" si="2"/>
        <v>15124.3</v>
      </c>
      <c r="V30">
        <f t="shared" si="3"/>
        <v>14675</v>
      </c>
      <c r="W30">
        <f t="shared" si="4"/>
        <v>15487.2</v>
      </c>
      <c r="X30">
        <f t="shared" si="5"/>
        <v>14955</v>
      </c>
      <c r="Y30">
        <f t="shared" si="6"/>
        <v>15876.6</v>
      </c>
      <c r="Z30">
        <f t="shared" si="7"/>
        <v>15232</v>
      </c>
      <c r="AA30">
        <f t="shared" si="8"/>
        <v>16527.599999999999</v>
      </c>
      <c r="AB30">
        <f t="shared" si="9"/>
        <v>15860</v>
      </c>
      <c r="AC30">
        <f t="shared" si="10"/>
        <v>6.14</v>
      </c>
      <c r="AD30">
        <f t="shared" si="11"/>
        <v>3.64</v>
      </c>
      <c r="AE30">
        <f t="shared" si="12"/>
        <v>2.2000000000000002</v>
      </c>
      <c r="AF30">
        <f t="shared" si="13"/>
        <v>0.91</v>
      </c>
      <c r="AG30">
        <v>0.1</v>
      </c>
      <c r="AH30">
        <v>2.9</v>
      </c>
      <c r="AI30">
        <v>26.7</v>
      </c>
      <c r="AJ30">
        <v>71.099999999999994</v>
      </c>
      <c r="AK30" t="str">
        <f t="shared" si="14"/>
        <v xml:space="preserve"> &amp; 10 &amp; 1464 &amp; 14640 &amp; 15124,3 &amp; 14675 &amp; 15487,2 &amp; 14955 &amp; 15876,6 &amp; 15232 &amp; 16527,6 &amp; 15860 \\</v>
      </c>
      <c r="AL30" t="str">
        <f t="shared" si="15"/>
        <v xml:space="preserve"> &amp; 10 &amp; 1464 &amp; 14675 &amp; 6,14 &amp; 14955 &amp; 3,64 &amp; 15232 &amp; 2,2 &amp; 15860 &amp; 0,91 \\</v>
      </c>
      <c r="AM30" t="str">
        <f t="shared" si="16"/>
        <v xml:space="preserve"> &amp; 10 &amp; 1464 &amp; 14675 &amp; 6.14 &amp; 14955 &amp; 3.64 &amp; 15232 &amp; 2.2 &amp; 15860 &amp; 0.91 \\</v>
      </c>
      <c r="AN30" t="str">
        <f t="shared" si="17"/>
        <v xml:space="preserve"> &amp; 10 &amp; 1464 &amp; 14675 &amp; 0,1 &amp; 14955 &amp; 2,9 &amp; 15232 &amp; 26,7 &amp; 15860 &amp; 71,1 \\</v>
      </c>
      <c r="AO30" t="str">
        <f t="shared" si="18"/>
        <v xml:space="preserve"> &amp; 10 &amp; 1464 &amp; 14675 &amp; 0.1 &amp; 14955 &amp; 2.9 &amp; 15232 &amp; 26.7 &amp; 15860 &amp; 71.1 \\</v>
      </c>
    </row>
    <row r="31" spans="1:41" x14ac:dyDescent="0.3">
      <c r="A31">
        <f t="shared" si="0"/>
        <v>0.10185185185185185</v>
      </c>
      <c r="C31" t="s">
        <v>36</v>
      </c>
      <c r="D31" s="1">
        <v>3</v>
      </c>
      <c r="E31" s="1">
        <v>36</v>
      </c>
      <c r="F31">
        <v>112.39847727999999</v>
      </c>
      <c r="G31">
        <v>108</v>
      </c>
      <c r="H31">
        <v>2.4435984888888859E-2</v>
      </c>
      <c r="I31">
        <v>115.82454916487301</v>
      </c>
      <c r="J31">
        <v>111</v>
      </c>
      <c r="K31" s="2">
        <v>1.3401525457980571E-2</v>
      </c>
      <c r="L31">
        <v>119.35938400936401</v>
      </c>
      <c r="M31">
        <v>115</v>
      </c>
      <c r="N31" s="2">
        <v>6.054700013005565E-3</v>
      </c>
      <c r="O31">
        <v>123.81</v>
      </c>
      <c r="P31">
        <v>119</v>
      </c>
      <c r="Q31" s="2">
        <v>2.6722222222222234E-3</v>
      </c>
      <c r="S31" t="s">
        <v>45</v>
      </c>
      <c r="T31">
        <f t="shared" si="1"/>
        <v>108</v>
      </c>
      <c r="U31">
        <f t="shared" si="2"/>
        <v>112.4</v>
      </c>
      <c r="V31">
        <f t="shared" si="3"/>
        <v>108</v>
      </c>
      <c r="W31">
        <f t="shared" si="4"/>
        <v>115.8</v>
      </c>
      <c r="X31">
        <f t="shared" si="5"/>
        <v>111</v>
      </c>
      <c r="Y31">
        <f t="shared" si="6"/>
        <v>119.4</v>
      </c>
      <c r="Z31">
        <f t="shared" si="7"/>
        <v>115</v>
      </c>
      <c r="AA31">
        <f t="shared" si="8"/>
        <v>123.8</v>
      </c>
      <c r="AB31">
        <f t="shared" si="9"/>
        <v>119</v>
      </c>
      <c r="AC31">
        <f t="shared" si="10"/>
        <v>2.44</v>
      </c>
      <c r="AD31">
        <f t="shared" si="11"/>
        <v>1.34</v>
      </c>
      <c r="AE31">
        <f t="shared" si="12"/>
        <v>0.61</v>
      </c>
      <c r="AF31">
        <f t="shared" si="13"/>
        <v>0.27</v>
      </c>
      <c r="AG31">
        <v>1.2E-2</v>
      </c>
      <c r="AH31">
        <v>3.2000000000000001E-2</v>
      </c>
      <c r="AI31">
        <v>1.7000000000000001E-2</v>
      </c>
      <c r="AJ31">
        <v>1.7999999999999999E-2</v>
      </c>
      <c r="AK31" t="str">
        <f t="shared" si="14"/>
        <v>\hline \multirow{6}{*}{Mitchell} &amp; 3 &amp; 36 &amp; 108 &amp; 112,4 &amp; 108 &amp; 115,8 &amp; 111 &amp; 119,4 &amp; 115 &amp; 123,8 &amp; 119 \\</v>
      </c>
      <c r="AL31" t="str">
        <f t="shared" si="15"/>
        <v>\hline \multirow{6}{*}{Mitchell} &amp; 3 &amp; 36 &amp; 108 &amp; 2,44 &amp; 111 &amp; 1,34 &amp; 115 &amp; 0,61 &amp; 119 &amp; 0,27 \\</v>
      </c>
      <c r="AM31" t="str">
        <f t="shared" si="16"/>
        <v>\hline \multirow{6}{*}{Mitchell} &amp; 3 &amp; 36 &amp; 108 &amp; 2.44 &amp; 111 &amp; 1.34 &amp; 115 &amp; 0.61 &amp; 119 &amp; 0.27 \\</v>
      </c>
      <c r="AN31" t="str">
        <f t="shared" si="17"/>
        <v>\hline \multirow{6}{*}{Mitchell} &amp; 3 &amp; 36 &amp; 108 &amp; 0,012 &amp; 111 &amp; 0,032 &amp; 115 &amp; 0,017 &amp; 119 &amp; 0,018 \\</v>
      </c>
      <c r="AO31" t="str">
        <f t="shared" si="18"/>
        <v>\hline \multirow{6}{*}{Mitchell} &amp; 3 &amp; 36 &amp; 108 &amp; 0.012 &amp; 111 &amp; 0.032 &amp; 115 &amp; 0.017 &amp; 119 &amp; 0.018 \\</v>
      </c>
    </row>
    <row r="32" spans="1:41" x14ac:dyDescent="0.3">
      <c r="A32">
        <f t="shared" si="0"/>
        <v>0.12962962962962962</v>
      </c>
      <c r="C32" t="s">
        <v>36</v>
      </c>
      <c r="D32" s="1">
        <v>4</v>
      </c>
      <c r="E32" s="1">
        <v>27</v>
      </c>
      <c r="F32">
        <v>114.54143000000001</v>
      </c>
      <c r="G32">
        <v>108</v>
      </c>
      <c r="H32">
        <v>4.8455037037037081E-2</v>
      </c>
      <c r="I32">
        <v>119.619782595305</v>
      </c>
      <c r="J32">
        <v>112</v>
      </c>
      <c r="K32" s="2">
        <v>2.8221417019648136E-2</v>
      </c>
      <c r="L32">
        <v>124.51312638125</v>
      </c>
      <c r="M32">
        <v>119</v>
      </c>
      <c r="N32" s="2">
        <v>1.0209493298611119E-2</v>
      </c>
      <c r="O32">
        <v>129.97</v>
      </c>
      <c r="P32">
        <v>122</v>
      </c>
      <c r="Q32" s="2">
        <v>5.9037037037037035E-3</v>
      </c>
      <c r="T32">
        <f t="shared" si="1"/>
        <v>108</v>
      </c>
      <c r="U32">
        <f t="shared" si="2"/>
        <v>114.5</v>
      </c>
      <c r="V32">
        <f t="shared" si="3"/>
        <v>108</v>
      </c>
      <c r="W32">
        <f t="shared" si="4"/>
        <v>119.6</v>
      </c>
      <c r="X32">
        <f t="shared" si="5"/>
        <v>112</v>
      </c>
      <c r="Y32">
        <f t="shared" si="6"/>
        <v>124.5</v>
      </c>
      <c r="Z32">
        <f t="shared" si="7"/>
        <v>119</v>
      </c>
      <c r="AA32">
        <f t="shared" si="8"/>
        <v>130</v>
      </c>
      <c r="AB32">
        <f t="shared" si="9"/>
        <v>122</v>
      </c>
      <c r="AC32">
        <f t="shared" si="10"/>
        <v>4.8499999999999996</v>
      </c>
      <c r="AD32">
        <f t="shared" si="11"/>
        <v>2.82</v>
      </c>
      <c r="AE32">
        <f t="shared" si="12"/>
        <v>1.02</v>
      </c>
      <c r="AF32">
        <f t="shared" si="13"/>
        <v>0.59</v>
      </c>
      <c r="AG32">
        <v>4.0000000000000001E-3</v>
      </c>
      <c r="AH32">
        <v>1.0999999999999999E-2</v>
      </c>
      <c r="AI32">
        <v>5.0000000000000001E-3</v>
      </c>
      <c r="AJ32">
        <v>5.0000000000000001E-3</v>
      </c>
      <c r="AK32" t="str">
        <f t="shared" si="14"/>
        <v xml:space="preserve"> &amp; 4 &amp; 27 &amp; 108 &amp; 114,5 &amp; 108 &amp; 119,6 &amp; 112 &amp; 124,5 &amp; 119 &amp; 130 &amp; 122 \\</v>
      </c>
      <c r="AL32" t="str">
        <f t="shared" si="15"/>
        <v xml:space="preserve"> &amp; 4 &amp; 27 &amp; 108 &amp; 4,85 &amp; 112 &amp; 2,82 &amp; 119 &amp; 1,02 &amp; 122 &amp; 0,59 \\</v>
      </c>
      <c r="AM32" t="str">
        <f t="shared" si="16"/>
        <v xml:space="preserve"> &amp; 4 &amp; 27 &amp; 108 &amp; 4.85 &amp; 112 &amp; 2.82 &amp; 119 &amp; 1.02 &amp; 122 &amp; 0.59 \\</v>
      </c>
      <c r="AN32" t="str">
        <f t="shared" si="17"/>
        <v xml:space="preserve"> &amp; 4 &amp; 27 &amp; 108 &amp; 0,004 &amp; 112 &amp; 0,011 &amp; 119 &amp; 0,005 &amp; 122 &amp; 0,005 \\</v>
      </c>
      <c r="AO32" t="str">
        <f t="shared" si="18"/>
        <v xml:space="preserve"> &amp; 4 &amp; 27 &amp; 108 &amp; 0.004 &amp; 112 &amp; 0.011 &amp; 119 &amp; 0.005 &amp; 122 &amp; 0.005 \\</v>
      </c>
    </row>
    <row r="33" spans="1:41" x14ac:dyDescent="0.3">
      <c r="A33">
        <f t="shared" si="0"/>
        <v>0.11818181818181818</v>
      </c>
      <c r="C33" t="s">
        <v>36</v>
      </c>
      <c r="D33" s="1">
        <v>5</v>
      </c>
      <c r="E33" s="1">
        <v>22</v>
      </c>
      <c r="F33">
        <v>115.7158494</v>
      </c>
      <c r="G33">
        <v>110</v>
      </c>
      <c r="H33">
        <v>5.1962267272727236E-2</v>
      </c>
      <c r="I33">
        <v>120.044038830592</v>
      </c>
      <c r="J33">
        <v>114</v>
      </c>
      <c r="K33" s="2">
        <v>2.7472903775418188E-2</v>
      </c>
      <c r="L33">
        <v>124.03417625253</v>
      </c>
      <c r="M33">
        <v>119</v>
      </c>
      <c r="N33" s="2">
        <v>1.1441309664840915E-2</v>
      </c>
      <c r="O33">
        <v>128.86000000000001</v>
      </c>
      <c r="P33">
        <v>123</v>
      </c>
      <c r="Q33" s="2">
        <v>5.3272727272727395E-3</v>
      </c>
      <c r="T33">
        <f t="shared" si="1"/>
        <v>110</v>
      </c>
      <c r="U33">
        <f t="shared" si="2"/>
        <v>115.7</v>
      </c>
      <c r="V33">
        <f t="shared" si="3"/>
        <v>110</v>
      </c>
      <c r="W33">
        <f t="shared" si="4"/>
        <v>120</v>
      </c>
      <c r="X33">
        <f t="shared" si="5"/>
        <v>114</v>
      </c>
      <c r="Y33">
        <f t="shared" si="6"/>
        <v>124</v>
      </c>
      <c r="Z33">
        <f t="shared" si="7"/>
        <v>119</v>
      </c>
      <c r="AA33">
        <f t="shared" si="8"/>
        <v>128.9</v>
      </c>
      <c r="AB33">
        <f t="shared" si="9"/>
        <v>123</v>
      </c>
      <c r="AC33">
        <f t="shared" si="10"/>
        <v>5.2</v>
      </c>
      <c r="AD33">
        <f t="shared" si="11"/>
        <v>2.75</v>
      </c>
      <c r="AE33">
        <f t="shared" si="12"/>
        <v>1.1399999999999999</v>
      </c>
      <c r="AF33">
        <f t="shared" si="13"/>
        <v>0.53</v>
      </c>
      <c r="AG33">
        <v>3.0000000000000001E-3</v>
      </c>
      <c r="AH33">
        <v>5.0000000000000001E-3</v>
      </c>
      <c r="AI33">
        <v>3.0000000000000001E-3</v>
      </c>
      <c r="AJ33">
        <v>2E-3</v>
      </c>
      <c r="AK33" t="str">
        <f t="shared" si="14"/>
        <v xml:space="preserve"> &amp; 5 &amp; 22 &amp; 110 &amp; 115,7 &amp; 110 &amp; 120 &amp; 114 &amp; 124 &amp; 119 &amp; 128,9 &amp; 123 \\</v>
      </c>
      <c r="AL33" t="str">
        <f t="shared" si="15"/>
        <v xml:space="preserve"> &amp; 5 &amp; 22 &amp; 110 &amp; 5,2 &amp; 114 &amp; 2,75 &amp; 119 &amp; 1,14 &amp; 123 &amp; 0,53 \\</v>
      </c>
      <c r="AM33" t="str">
        <f t="shared" si="16"/>
        <v xml:space="preserve"> &amp; 5 &amp; 22 &amp; 110 &amp; 5.2 &amp; 114 &amp; 2.75 &amp; 119 &amp; 1.14 &amp; 123 &amp; 0.53 \\</v>
      </c>
      <c r="AN33" t="str">
        <f t="shared" si="17"/>
        <v xml:space="preserve"> &amp; 5 &amp; 22 &amp; 110 &amp; 0,003 &amp; 114 &amp; 0,005 &amp; 119 &amp; 0,003 &amp; 123 &amp; 0,002 \\</v>
      </c>
      <c r="AO33" t="str">
        <f t="shared" si="18"/>
        <v xml:space="preserve"> &amp; 5 &amp; 22 &amp; 110 &amp; 0.003 &amp; 114 &amp; 0.005 &amp; 119 &amp; 0.003 &amp; 123 &amp; 0.002 \\</v>
      </c>
    </row>
    <row r="34" spans="1:41" x14ac:dyDescent="0.3">
      <c r="A34">
        <f t="shared" si="0"/>
        <v>7.0175438596491224E-2</v>
      </c>
      <c r="C34" t="s">
        <v>36</v>
      </c>
      <c r="D34" s="1">
        <v>6</v>
      </c>
      <c r="E34" s="1">
        <v>19</v>
      </c>
      <c r="F34">
        <v>117.64242</v>
      </c>
      <c r="G34">
        <v>114</v>
      </c>
      <c r="H34">
        <v>3.8341263157894746E-2</v>
      </c>
      <c r="I34">
        <v>120.359201356624</v>
      </c>
      <c r="J34">
        <v>117</v>
      </c>
      <c r="K34" s="2">
        <v>1.7680007140126307E-2</v>
      </c>
      <c r="L34">
        <v>122.79968164388301</v>
      </c>
      <c r="M34">
        <v>119</v>
      </c>
      <c r="N34" s="2">
        <v>9.9991622207447495E-3</v>
      </c>
      <c r="O34">
        <v>125.56</v>
      </c>
      <c r="P34">
        <v>122</v>
      </c>
      <c r="Q34" s="2">
        <v>3.7473684210526338E-3</v>
      </c>
      <c r="T34">
        <f t="shared" si="1"/>
        <v>114</v>
      </c>
      <c r="U34">
        <f t="shared" si="2"/>
        <v>117.6</v>
      </c>
      <c r="V34">
        <f t="shared" si="3"/>
        <v>114</v>
      </c>
      <c r="W34">
        <f t="shared" si="4"/>
        <v>120.4</v>
      </c>
      <c r="X34">
        <f t="shared" si="5"/>
        <v>117</v>
      </c>
      <c r="Y34">
        <f t="shared" si="6"/>
        <v>122.8</v>
      </c>
      <c r="Z34">
        <f t="shared" si="7"/>
        <v>119</v>
      </c>
      <c r="AA34">
        <f t="shared" si="8"/>
        <v>125.6</v>
      </c>
      <c r="AB34">
        <f t="shared" si="9"/>
        <v>122</v>
      </c>
      <c r="AC34">
        <f t="shared" si="10"/>
        <v>3.83</v>
      </c>
      <c r="AD34">
        <f t="shared" si="11"/>
        <v>1.77</v>
      </c>
      <c r="AE34">
        <f t="shared" si="12"/>
        <v>1</v>
      </c>
      <c r="AF34">
        <f t="shared" si="13"/>
        <v>0.37</v>
      </c>
      <c r="AG34">
        <v>7.0000000000000001E-3</v>
      </c>
      <c r="AH34">
        <v>1.9E-2</v>
      </c>
      <c r="AI34">
        <v>8.9999999999999993E-3</v>
      </c>
      <c r="AJ34">
        <v>8.9999999999999993E-3</v>
      </c>
      <c r="AK34" t="str">
        <f t="shared" si="14"/>
        <v xml:space="preserve"> &amp; 6 &amp; 19 &amp; 114 &amp; 117,6 &amp; 114 &amp; 120,4 &amp; 117 &amp; 122,8 &amp; 119 &amp; 125,6 &amp; 122 \\</v>
      </c>
      <c r="AL34" t="str">
        <f t="shared" si="15"/>
        <v xml:space="preserve"> &amp; 6 &amp; 19 &amp; 114 &amp; 3,83 &amp; 117 &amp; 1,77 &amp; 119 &amp; 1 &amp; 122 &amp; 0,37 \\</v>
      </c>
      <c r="AM34" t="str">
        <f t="shared" si="16"/>
        <v xml:space="preserve"> &amp; 6 &amp; 19 &amp; 114 &amp; 3.83 &amp; 117 &amp; 1.77 &amp; 119 &amp; 1 &amp; 122 &amp; 0.37 \\</v>
      </c>
      <c r="AN34" t="str">
        <f t="shared" si="17"/>
        <v xml:space="preserve"> &amp; 6 &amp; 19 &amp; 114 &amp; 0,007 &amp; 117 &amp; 0,019 &amp; 119 &amp; 0,009 &amp; 122 &amp; 0,009 \\</v>
      </c>
      <c r="AO34" t="str">
        <f t="shared" si="18"/>
        <v xml:space="preserve"> &amp; 6 &amp; 19 &amp; 114 &amp; 0.007 &amp; 117 &amp; 0.019 &amp; 119 &amp; 0.009 &amp; 122 &amp; 0.009 \\</v>
      </c>
    </row>
    <row r="35" spans="1:41" x14ac:dyDescent="0.3">
      <c r="A35">
        <f t="shared" si="0"/>
        <v>0.125</v>
      </c>
      <c r="C35" t="s">
        <v>36</v>
      </c>
      <c r="D35" s="1">
        <v>7</v>
      </c>
      <c r="E35" s="1">
        <v>16</v>
      </c>
      <c r="F35">
        <v>118.768</v>
      </c>
      <c r="G35">
        <v>112</v>
      </c>
      <c r="H35">
        <v>8.4600000000000009E-2</v>
      </c>
      <c r="I35">
        <v>122.44295553949399</v>
      </c>
      <c r="J35">
        <v>118</v>
      </c>
      <c r="K35" s="2">
        <v>2.7768472121837463E-2</v>
      </c>
      <c r="L35">
        <v>125.54159570823199</v>
      </c>
      <c r="M35">
        <v>120</v>
      </c>
      <c r="N35" s="2">
        <v>1.7317486588224983E-2</v>
      </c>
      <c r="O35">
        <v>130.22</v>
      </c>
      <c r="P35">
        <v>126</v>
      </c>
      <c r="Q35" s="2">
        <v>5.2749999999999984E-3</v>
      </c>
      <c r="T35">
        <f t="shared" si="1"/>
        <v>112</v>
      </c>
      <c r="U35">
        <f t="shared" si="2"/>
        <v>118.8</v>
      </c>
      <c r="V35">
        <f t="shared" si="3"/>
        <v>112</v>
      </c>
      <c r="W35">
        <f t="shared" si="4"/>
        <v>122.4</v>
      </c>
      <c r="X35">
        <f t="shared" si="5"/>
        <v>118</v>
      </c>
      <c r="Y35">
        <f t="shared" si="6"/>
        <v>125.5</v>
      </c>
      <c r="Z35">
        <f t="shared" si="7"/>
        <v>120</v>
      </c>
      <c r="AA35">
        <f t="shared" si="8"/>
        <v>130.19999999999999</v>
      </c>
      <c r="AB35">
        <f t="shared" si="9"/>
        <v>126</v>
      </c>
      <c r="AC35">
        <f t="shared" si="10"/>
        <v>8.4600000000000009</v>
      </c>
      <c r="AD35">
        <f t="shared" si="11"/>
        <v>2.78</v>
      </c>
      <c r="AE35">
        <f t="shared" si="12"/>
        <v>1.73</v>
      </c>
      <c r="AF35">
        <f t="shared" si="13"/>
        <v>0.53</v>
      </c>
      <c r="AG35">
        <v>5.0000000000000001E-3</v>
      </c>
      <c r="AH35">
        <v>1.2999999999999999E-2</v>
      </c>
      <c r="AI35">
        <v>6.0000000000000001E-3</v>
      </c>
      <c r="AJ35">
        <v>7.0000000000000001E-3</v>
      </c>
      <c r="AK35" t="str">
        <f t="shared" si="14"/>
        <v xml:space="preserve"> &amp; 7 &amp; 16 &amp; 112 &amp; 118,8 &amp; 112 &amp; 122,4 &amp; 118 &amp; 125,5 &amp; 120 &amp; 130,2 &amp; 126 \\</v>
      </c>
      <c r="AL35" t="str">
        <f t="shared" si="15"/>
        <v xml:space="preserve"> &amp; 7 &amp; 16 &amp; 112 &amp; 8,46 &amp; 118 &amp; 2,78 &amp; 120 &amp; 1,73 &amp; 126 &amp; 0,53 \\</v>
      </c>
      <c r="AM35" t="str">
        <f t="shared" si="16"/>
        <v xml:space="preserve"> &amp; 7 &amp; 16 &amp; 112 &amp; 8.46 &amp; 118 &amp; 2.78 &amp; 120 &amp; 1.73 &amp; 126 &amp; 0.53 \\</v>
      </c>
      <c r="AN35" t="str">
        <f t="shared" si="17"/>
        <v xml:space="preserve"> &amp; 7 &amp; 16 &amp; 112 &amp; 0,005 &amp; 118 &amp; 0,013 &amp; 120 &amp; 0,006 &amp; 126 &amp; 0,007 \\</v>
      </c>
      <c r="AO35" t="str">
        <f t="shared" si="18"/>
        <v xml:space="preserve"> &amp; 7 &amp; 16 &amp; 112 &amp; 0.005 &amp; 118 &amp; 0.013 &amp; 120 &amp; 0.006 &amp; 126 &amp; 0.007 \\</v>
      </c>
    </row>
    <row r="36" spans="1:41" x14ac:dyDescent="0.3">
      <c r="A36">
        <f t="shared" si="0"/>
        <v>0.1</v>
      </c>
      <c r="C36" t="s">
        <v>36</v>
      </c>
      <c r="D36" s="1">
        <v>8</v>
      </c>
      <c r="E36" s="1">
        <v>15</v>
      </c>
      <c r="F36">
        <v>125.81399999999999</v>
      </c>
      <c r="G36">
        <v>121</v>
      </c>
      <c r="H36">
        <v>6.4186666666666573E-2</v>
      </c>
      <c r="I36">
        <v>129.18185487528299</v>
      </c>
      <c r="J36">
        <v>124</v>
      </c>
      <c r="K36" s="2">
        <v>3.4545699168553295E-2</v>
      </c>
      <c r="L36">
        <v>132.63795037692699</v>
      </c>
      <c r="M36">
        <v>128</v>
      </c>
      <c r="N36" s="2">
        <v>1.5459834589756648E-2</v>
      </c>
      <c r="O36">
        <v>137.19999999999999</v>
      </c>
      <c r="P36">
        <v>132</v>
      </c>
      <c r="Q36" s="2">
        <v>6.9333333333333183E-3</v>
      </c>
      <c r="T36">
        <f t="shared" si="1"/>
        <v>120</v>
      </c>
      <c r="U36">
        <f t="shared" si="2"/>
        <v>125.8</v>
      </c>
      <c r="V36">
        <f t="shared" si="3"/>
        <v>121</v>
      </c>
      <c r="W36">
        <f t="shared" si="4"/>
        <v>129.19999999999999</v>
      </c>
      <c r="X36">
        <f t="shared" si="5"/>
        <v>124</v>
      </c>
      <c r="Y36">
        <f t="shared" si="6"/>
        <v>132.6</v>
      </c>
      <c r="Z36">
        <f t="shared" si="7"/>
        <v>128</v>
      </c>
      <c r="AA36">
        <f t="shared" si="8"/>
        <v>137.19999999999999</v>
      </c>
      <c r="AB36">
        <f t="shared" si="9"/>
        <v>132</v>
      </c>
      <c r="AC36">
        <f t="shared" si="10"/>
        <v>6.42</v>
      </c>
      <c r="AD36">
        <f t="shared" si="11"/>
        <v>3.45</v>
      </c>
      <c r="AE36">
        <f t="shared" si="12"/>
        <v>1.55</v>
      </c>
      <c r="AF36">
        <f t="shared" si="13"/>
        <v>0.69</v>
      </c>
      <c r="AG36">
        <v>1E-3</v>
      </c>
      <c r="AH36">
        <v>5.0000000000000001E-3</v>
      </c>
      <c r="AI36">
        <v>3.0000000000000001E-3</v>
      </c>
      <c r="AJ36">
        <v>2E-3</v>
      </c>
      <c r="AK36" t="str">
        <f t="shared" si="14"/>
        <v xml:space="preserve"> &amp; 8 &amp; 15 &amp; 120 &amp; 125,8 &amp; 121 &amp; 129,2 &amp; 124 &amp; 132,6 &amp; 128 &amp; 137,2 &amp; 132 \\</v>
      </c>
      <c r="AL36" t="str">
        <f t="shared" si="15"/>
        <v xml:space="preserve"> &amp; 8 &amp; 15 &amp; 121 &amp; 6,42 &amp; 124 &amp; 3,45 &amp; 128 &amp; 1,55 &amp; 132 &amp; 0,69 \\</v>
      </c>
      <c r="AM36" t="str">
        <f t="shared" si="16"/>
        <v xml:space="preserve"> &amp; 8 &amp; 15 &amp; 121 &amp; 6.42 &amp; 124 &amp; 3.45 &amp; 128 &amp; 1.55 &amp; 132 &amp; 0.69 \\</v>
      </c>
      <c r="AN36" t="str">
        <f t="shared" si="17"/>
        <v xml:space="preserve"> &amp; 8 &amp; 15 &amp; 121 &amp; 0,001 &amp; 124 &amp; 0,005 &amp; 128 &amp; 0,003 &amp; 132 &amp; 0,002 \\</v>
      </c>
      <c r="AO36" t="str">
        <f t="shared" si="18"/>
        <v xml:space="preserve"> &amp; 8 &amp; 15 &amp; 121 &amp; 0.001 &amp; 124 &amp; 0.005 &amp; 128 &amp; 0.003 &amp; 132 &amp; 0.002 \\</v>
      </c>
    </row>
    <row r="37" spans="1:41" x14ac:dyDescent="0.3">
      <c r="A37">
        <f t="shared" si="0"/>
        <v>9.4827586206896547E-2</v>
      </c>
      <c r="C37" t="s">
        <v>37</v>
      </c>
      <c r="D37" s="1">
        <v>4</v>
      </c>
      <c r="E37" s="1">
        <v>29</v>
      </c>
      <c r="F37">
        <v>121.42153267426001</v>
      </c>
      <c r="G37">
        <v>117</v>
      </c>
      <c r="H37">
        <v>3.0493328788000047E-2</v>
      </c>
      <c r="I37">
        <v>125.165368593889</v>
      </c>
      <c r="J37">
        <v>119</v>
      </c>
      <c r="K37" s="2">
        <v>2.1259891703065515E-2</v>
      </c>
      <c r="L37">
        <v>128.73993347692999</v>
      </c>
      <c r="M37">
        <v>124</v>
      </c>
      <c r="N37" s="2">
        <v>8.1722990981551568E-3</v>
      </c>
      <c r="O37">
        <v>132.9</v>
      </c>
      <c r="P37">
        <v>127</v>
      </c>
      <c r="Q37" s="2">
        <v>4.0689655172413833E-3</v>
      </c>
      <c r="S37" t="s">
        <v>46</v>
      </c>
      <c r="T37">
        <f t="shared" si="1"/>
        <v>116</v>
      </c>
      <c r="U37">
        <f t="shared" si="2"/>
        <v>121.4</v>
      </c>
      <c r="V37">
        <f t="shared" si="3"/>
        <v>117</v>
      </c>
      <c r="W37">
        <f t="shared" si="4"/>
        <v>125.2</v>
      </c>
      <c r="X37">
        <f t="shared" si="5"/>
        <v>119</v>
      </c>
      <c r="Y37">
        <f t="shared" si="6"/>
        <v>128.69999999999999</v>
      </c>
      <c r="Z37">
        <f t="shared" si="7"/>
        <v>124</v>
      </c>
      <c r="AA37">
        <f t="shared" si="8"/>
        <v>132.9</v>
      </c>
      <c r="AB37">
        <f t="shared" si="9"/>
        <v>127</v>
      </c>
      <c r="AC37">
        <f t="shared" si="10"/>
        <v>3.05</v>
      </c>
      <c r="AD37">
        <f t="shared" si="11"/>
        <v>2.13</v>
      </c>
      <c r="AE37">
        <f t="shared" si="12"/>
        <v>0.82</v>
      </c>
      <c r="AF37">
        <f t="shared" si="13"/>
        <v>0.41</v>
      </c>
      <c r="AG37">
        <v>1.9E-2</v>
      </c>
      <c r="AH37">
        <v>4.4999999999999998E-2</v>
      </c>
      <c r="AI37">
        <v>2.4E-2</v>
      </c>
      <c r="AJ37">
        <v>2.1000000000000001E-2</v>
      </c>
      <c r="AK37" t="str">
        <f t="shared" si="14"/>
        <v>\hline \multirow{7}{*}{Roszieg} &amp; 4 &amp; 29 &amp; 116 &amp; 121,4 &amp; 117 &amp; 125,2 &amp; 119 &amp; 128,7 &amp; 124 &amp; 132,9 &amp; 127 \\</v>
      </c>
      <c r="AL37" t="str">
        <f t="shared" si="15"/>
        <v>\hline \multirow{7}{*}{Roszieg} &amp; 4 &amp; 29 &amp; 117 &amp; 3,05 &amp; 119 &amp; 2,13 &amp; 124 &amp; 0,82 &amp; 127 &amp; 0,41 \\</v>
      </c>
      <c r="AM37" t="str">
        <f t="shared" si="16"/>
        <v>\hline \multirow{7}{*}{Roszieg} &amp; 4 &amp; 29 &amp; 117 &amp; 3.05 &amp; 119 &amp; 2.13 &amp; 124 &amp; 0.82 &amp; 127 &amp; 0.41 \\</v>
      </c>
      <c r="AN37" t="str">
        <f t="shared" si="17"/>
        <v>\hline \multirow{7}{*}{Roszieg} &amp; 4 &amp; 29 &amp; 117 &amp; 0,019 &amp; 119 &amp; 0,045 &amp; 124 &amp; 0,024 &amp; 127 &amp; 0,021 \\</v>
      </c>
      <c r="AO37" t="str">
        <f t="shared" si="18"/>
        <v>\hline \multirow{7}{*}{Roszieg} &amp; 4 &amp; 29 &amp; 117 &amp; 0.019 &amp; 119 &amp; 0.045 &amp; 124 &amp; 0.024 &amp; 127 &amp; 0.021 \\</v>
      </c>
    </row>
    <row r="38" spans="1:41" x14ac:dyDescent="0.3">
      <c r="A38">
        <f t="shared" si="0"/>
        <v>0.14782608695652175</v>
      </c>
      <c r="C38" t="s">
        <v>37</v>
      </c>
      <c r="D38" s="1">
        <v>5</v>
      </c>
      <c r="E38" s="1">
        <v>23</v>
      </c>
      <c r="F38">
        <v>122.73988661999999</v>
      </c>
      <c r="G38">
        <v>115</v>
      </c>
      <c r="H38">
        <v>6.7303361913043411E-2</v>
      </c>
      <c r="I38">
        <v>127.478732298117</v>
      </c>
      <c r="J38">
        <v>121</v>
      </c>
      <c r="K38" s="2">
        <v>2.8168401296160848E-2</v>
      </c>
      <c r="L38">
        <v>132.17035091491601</v>
      </c>
      <c r="M38">
        <v>126</v>
      </c>
      <c r="N38" s="2">
        <v>1.3413806336773944E-2</v>
      </c>
      <c r="O38">
        <v>138.74</v>
      </c>
      <c r="P38">
        <v>132</v>
      </c>
      <c r="Q38" s="2">
        <v>5.8608695652173984E-3</v>
      </c>
      <c r="T38">
        <f t="shared" si="1"/>
        <v>115</v>
      </c>
      <c r="U38">
        <f t="shared" si="2"/>
        <v>122.7</v>
      </c>
      <c r="V38">
        <f t="shared" si="3"/>
        <v>115</v>
      </c>
      <c r="W38">
        <f t="shared" si="4"/>
        <v>127.5</v>
      </c>
      <c r="X38">
        <f t="shared" si="5"/>
        <v>121</v>
      </c>
      <c r="Y38">
        <f t="shared" si="6"/>
        <v>132.19999999999999</v>
      </c>
      <c r="Z38">
        <f t="shared" si="7"/>
        <v>126</v>
      </c>
      <c r="AA38">
        <f t="shared" si="8"/>
        <v>138.69999999999999</v>
      </c>
      <c r="AB38">
        <f t="shared" si="9"/>
        <v>132</v>
      </c>
      <c r="AC38">
        <f t="shared" si="10"/>
        <v>6.73</v>
      </c>
      <c r="AD38">
        <f t="shared" si="11"/>
        <v>2.82</v>
      </c>
      <c r="AE38">
        <f t="shared" si="12"/>
        <v>1.34</v>
      </c>
      <c r="AF38">
        <f t="shared" si="13"/>
        <v>0.59</v>
      </c>
      <c r="AG38">
        <v>8.9999999999999993E-3</v>
      </c>
      <c r="AH38">
        <v>2.3E-2</v>
      </c>
      <c r="AI38">
        <v>1.0999999999999999E-2</v>
      </c>
      <c r="AJ38">
        <v>1.0999999999999999E-2</v>
      </c>
      <c r="AK38" t="str">
        <f t="shared" si="14"/>
        <v xml:space="preserve"> &amp; 5 &amp; 23 &amp; 115 &amp; 122,7 &amp; 115 &amp; 127,5 &amp; 121 &amp; 132,2 &amp; 126 &amp; 138,7 &amp; 132 \\</v>
      </c>
      <c r="AL38" t="str">
        <f t="shared" si="15"/>
        <v xml:space="preserve"> &amp; 5 &amp; 23 &amp; 115 &amp; 6,73 &amp; 121 &amp; 2,82 &amp; 126 &amp; 1,34 &amp; 132 &amp; 0,59 \\</v>
      </c>
      <c r="AM38" t="str">
        <f t="shared" si="16"/>
        <v xml:space="preserve"> &amp; 5 &amp; 23 &amp; 115 &amp; 6.73 &amp; 121 &amp; 2.82 &amp; 126 &amp; 1.34 &amp; 132 &amp; 0.59 \\</v>
      </c>
      <c r="AN38" t="str">
        <f t="shared" si="17"/>
        <v xml:space="preserve"> &amp; 5 &amp; 23 &amp; 115 &amp; 0,009 &amp; 121 &amp; 0,023 &amp; 126 &amp; 0,011 &amp; 132 &amp; 0,011 \\</v>
      </c>
      <c r="AO38" t="str">
        <f t="shared" si="18"/>
        <v xml:space="preserve"> &amp; 5 &amp; 23 &amp; 115 &amp; 0.009 &amp; 121 &amp; 0.023 &amp; 126 &amp; 0.011 &amp; 132 &amp; 0.011 \\</v>
      </c>
    </row>
    <row r="39" spans="1:41" x14ac:dyDescent="0.3">
      <c r="A39">
        <f t="shared" si="0"/>
        <v>6.6666666666666666E-2</v>
      </c>
      <c r="C39" t="s">
        <v>37</v>
      </c>
      <c r="D39" s="1">
        <v>6</v>
      </c>
      <c r="E39" s="1">
        <v>20</v>
      </c>
      <c r="F39">
        <v>123.43671500000001</v>
      </c>
      <c r="G39">
        <v>120</v>
      </c>
      <c r="H39">
        <v>3.4367150000000068E-2</v>
      </c>
      <c r="I39">
        <v>126.332802457474</v>
      </c>
      <c r="J39">
        <v>121</v>
      </c>
      <c r="K39" s="2">
        <v>2.6664012287370014E-2</v>
      </c>
      <c r="L39">
        <v>129.018532958582</v>
      </c>
      <c r="M39">
        <v>125</v>
      </c>
      <c r="N39" s="2">
        <v>1.0046332396455001E-2</v>
      </c>
      <c r="O39">
        <v>132.88999999999999</v>
      </c>
      <c r="P39">
        <v>128</v>
      </c>
      <c r="Q39" s="2">
        <v>4.8899999999999864E-3</v>
      </c>
      <c r="T39">
        <f t="shared" si="1"/>
        <v>120</v>
      </c>
      <c r="U39">
        <f t="shared" si="2"/>
        <v>123.4</v>
      </c>
      <c r="V39">
        <f t="shared" si="3"/>
        <v>120</v>
      </c>
      <c r="W39">
        <f t="shared" si="4"/>
        <v>126.3</v>
      </c>
      <c r="X39">
        <f t="shared" si="5"/>
        <v>121</v>
      </c>
      <c r="Y39">
        <f t="shared" si="6"/>
        <v>129</v>
      </c>
      <c r="Z39">
        <f t="shared" si="7"/>
        <v>125</v>
      </c>
      <c r="AA39">
        <f t="shared" si="8"/>
        <v>132.9</v>
      </c>
      <c r="AB39">
        <f t="shared" si="9"/>
        <v>128</v>
      </c>
      <c r="AC39">
        <f t="shared" si="10"/>
        <v>3.44</v>
      </c>
      <c r="AD39">
        <f t="shared" si="11"/>
        <v>2.67</v>
      </c>
      <c r="AE39">
        <f t="shared" si="12"/>
        <v>1</v>
      </c>
      <c r="AF39">
        <f t="shared" si="13"/>
        <v>0.49</v>
      </c>
      <c r="AG39">
        <v>7.0000000000000001E-3</v>
      </c>
      <c r="AH39">
        <v>1.7999999999999999E-2</v>
      </c>
      <c r="AI39">
        <v>8.0000000000000002E-3</v>
      </c>
      <c r="AJ39">
        <v>7.0000000000000001E-3</v>
      </c>
      <c r="AK39" t="str">
        <f t="shared" si="14"/>
        <v xml:space="preserve"> &amp; 6 &amp; 20 &amp; 120 &amp; 123,4 &amp; 120 &amp; 126,3 &amp; 121 &amp; 129 &amp; 125 &amp; 132,9 &amp; 128 \\</v>
      </c>
      <c r="AL39" t="str">
        <f t="shared" si="15"/>
        <v xml:space="preserve"> &amp; 6 &amp; 20 &amp; 120 &amp; 3,44 &amp; 121 &amp; 2,67 &amp; 125 &amp; 1 &amp; 128 &amp; 0,49 \\</v>
      </c>
      <c r="AM39" t="str">
        <f t="shared" si="16"/>
        <v xml:space="preserve"> &amp; 6 &amp; 20 &amp; 120 &amp; 3.44 &amp; 121 &amp; 2.67 &amp; 125 &amp; 1 &amp; 128 &amp; 0.49 \\</v>
      </c>
      <c r="AN39" t="str">
        <f t="shared" si="17"/>
        <v xml:space="preserve"> &amp; 6 &amp; 20 &amp; 120 &amp; 0,007 &amp; 121 &amp; 0,018 &amp; 125 &amp; 0,008 &amp; 128 &amp; 0,007 \\</v>
      </c>
      <c r="AO39" t="str">
        <f t="shared" si="18"/>
        <v xml:space="preserve"> &amp; 6 &amp; 20 &amp; 120 &amp; 0.007 &amp; 121 &amp; 0.018 &amp; 125 &amp; 0.008 &amp; 128 &amp; 0.007 \\</v>
      </c>
    </row>
    <row r="40" spans="1:41" x14ac:dyDescent="0.3">
      <c r="A40">
        <f t="shared" si="0"/>
        <v>5.5555555555555552E-2</v>
      </c>
      <c r="C40" t="s">
        <v>37</v>
      </c>
      <c r="D40" s="1">
        <v>7</v>
      </c>
      <c r="E40" s="1">
        <v>18</v>
      </c>
      <c r="F40">
        <v>129.37072850624901</v>
      </c>
      <c r="G40">
        <v>127</v>
      </c>
      <c r="H40">
        <v>2.6341427847211205E-2</v>
      </c>
      <c r="I40">
        <v>131.33381798024999</v>
      </c>
      <c r="J40">
        <v>128</v>
      </c>
      <c r="K40" s="2">
        <v>1.8521211001388829E-2</v>
      </c>
      <c r="L40">
        <v>133.43343271018</v>
      </c>
      <c r="M40">
        <v>131</v>
      </c>
      <c r="N40" s="2">
        <v>6.7595353060555556E-3</v>
      </c>
      <c r="O40">
        <v>135.94</v>
      </c>
      <c r="P40">
        <v>133</v>
      </c>
      <c r="Q40" s="2">
        <v>3.2666666666666642E-3</v>
      </c>
      <c r="T40">
        <f t="shared" si="1"/>
        <v>126</v>
      </c>
      <c r="U40">
        <f t="shared" si="2"/>
        <v>129.4</v>
      </c>
      <c r="V40">
        <f t="shared" si="3"/>
        <v>127</v>
      </c>
      <c r="W40">
        <f t="shared" si="4"/>
        <v>131.30000000000001</v>
      </c>
      <c r="X40">
        <f t="shared" si="5"/>
        <v>128</v>
      </c>
      <c r="Y40">
        <f t="shared" si="6"/>
        <v>133.4</v>
      </c>
      <c r="Z40">
        <f t="shared" si="7"/>
        <v>131</v>
      </c>
      <c r="AA40">
        <f t="shared" si="8"/>
        <v>135.9</v>
      </c>
      <c r="AB40">
        <f t="shared" si="9"/>
        <v>133</v>
      </c>
      <c r="AC40">
        <f t="shared" si="10"/>
        <v>2.63</v>
      </c>
      <c r="AD40">
        <f t="shared" si="11"/>
        <v>1.85</v>
      </c>
      <c r="AE40">
        <f t="shared" si="12"/>
        <v>0.68</v>
      </c>
      <c r="AF40">
        <f t="shared" si="13"/>
        <v>0.33</v>
      </c>
      <c r="AG40">
        <v>2.5999999999999999E-2</v>
      </c>
      <c r="AH40">
        <v>5.8999999999999997E-2</v>
      </c>
      <c r="AI40">
        <v>2.7E-2</v>
      </c>
      <c r="AJ40">
        <v>2.7E-2</v>
      </c>
      <c r="AK40" t="str">
        <f t="shared" si="14"/>
        <v xml:space="preserve"> &amp; 7 &amp; 18 &amp; 126 &amp; 129,4 &amp; 127 &amp; 131,3 &amp; 128 &amp; 133,4 &amp; 131 &amp; 135,9 &amp; 133 \\</v>
      </c>
      <c r="AL40" t="str">
        <f t="shared" si="15"/>
        <v xml:space="preserve"> &amp; 7 &amp; 18 &amp; 127 &amp; 2,63 &amp; 128 &amp; 1,85 &amp; 131 &amp; 0,68 &amp; 133 &amp; 0,33 \\</v>
      </c>
      <c r="AM40" t="str">
        <f t="shared" si="16"/>
        <v xml:space="preserve"> &amp; 7 &amp; 18 &amp; 127 &amp; 2.63 &amp; 128 &amp; 1.85 &amp; 131 &amp; 0.68 &amp; 133 &amp; 0.33 \\</v>
      </c>
      <c r="AN40" t="str">
        <f t="shared" si="17"/>
        <v xml:space="preserve"> &amp; 7 &amp; 18 &amp; 127 &amp; 0,026 &amp; 128 &amp; 0,059 &amp; 131 &amp; 0,027 &amp; 133 &amp; 0,027 \\</v>
      </c>
      <c r="AO40" t="str">
        <f t="shared" si="18"/>
        <v xml:space="preserve"> &amp; 7 &amp; 18 &amp; 127 &amp; 0.026 &amp; 128 &amp; 0.059 &amp; 131 &amp; 0.027 &amp; 133 &amp; 0.027 \\</v>
      </c>
    </row>
    <row r="41" spans="1:41" x14ac:dyDescent="0.3">
      <c r="A41">
        <f t="shared" si="0"/>
        <v>1.5625E-2</v>
      </c>
      <c r="C41" t="s">
        <v>37</v>
      </c>
      <c r="D41" s="1">
        <v>8</v>
      </c>
      <c r="E41" s="1">
        <v>16</v>
      </c>
      <c r="F41">
        <v>129.44120000000001</v>
      </c>
      <c r="G41">
        <v>128</v>
      </c>
      <c r="H41">
        <v>1.8015000000000114E-2</v>
      </c>
      <c r="I41">
        <v>130.07228460617699</v>
      </c>
      <c r="J41">
        <v>129</v>
      </c>
      <c r="K41" s="2">
        <v>6.7017787886062049E-3</v>
      </c>
      <c r="L41">
        <v>130.99961688012101</v>
      </c>
      <c r="M41">
        <v>130</v>
      </c>
      <c r="N41" s="2">
        <v>3.1238027503781574E-3</v>
      </c>
      <c r="O41">
        <v>132.5</v>
      </c>
      <c r="P41">
        <v>130</v>
      </c>
      <c r="Q41" s="2">
        <v>3.1250000000000002E-3</v>
      </c>
      <c r="T41">
        <f t="shared" si="1"/>
        <v>128</v>
      </c>
      <c r="U41">
        <f t="shared" si="2"/>
        <v>129.4</v>
      </c>
      <c r="V41">
        <f t="shared" si="3"/>
        <v>128</v>
      </c>
      <c r="W41">
        <f t="shared" si="4"/>
        <v>130.1</v>
      </c>
      <c r="X41">
        <f t="shared" si="5"/>
        <v>129</v>
      </c>
      <c r="Y41">
        <f t="shared" si="6"/>
        <v>131</v>
      </c>
      <c r="Z41">
        <f t="shared" si="7"/>
        <v>130</v>
      </c>
      <c r="AA41">
        <f t="shared" si="8"/>
        <v>132.5</v>
      </c>
      <c r="AB41">
        <f t="shared" si="9"/>
        <v>130</v>
      </c>
      <c r="AC41">
        <f t="shared" si="10"/>
        <v>1.8</v>
      </c>
      <c r="AD41">
        <f t="shared" si="11"/>
        <v>0.67</v>
      </c>
      <c r="AE41">
        <f t="shared" si="12"/>
        <v>0.31</v>
      </c>
      <c r="AF41">
        <f t="shared" si="13"/>
        <v>0.31</v>
      </c>
      <c r="AG41">
        <v>2.1000000000000001E-2</v>
      </c>
      <c r="AH41">
        <v>3.5000000000000003E-2</v>
      </c>
      <c r="AI41">
        <v>1.9E-2</v>
      </c>
      <c r="AJ41">
        <v>2.4E-2</v>
      </c>
      <c r="AK41" t="str">
        <f t="shared" si="14"/>
        <v xml:space="preserve"> &amp; 8 &amp; 16 &amp; 128 &amp; 129,4 &amp; 128 &amp; 130,1 &amp; 129 &amp; 131 &amp; 130 &amp; 132,5 &amp; 130 \\</v>
      </c>
      <c r="AL41" t="str">
        <f t="shared" si="15"/>
        <v xml:space="preserve"> &amp; 8 &amp; 16 &amp; 128 &amp; 1,8 &amp; 129 &amp; 0,67 &amp; 130 &amp; 0,31 &amp; 130 &amp; 0,31 \\</v>
      </c>
      <c r="AM41" t="str">
        <f t="shared" si="16"/>
        <v xml:space="preserve"> &amp; 8 &amp; 16 &amp; 128 &amp; 1.8 &amp; 129 &amp; 0.67 &amp; 130 &amp; 0.31 &amp; 130 &amp; 0.31 \\</v>
      </c>
      <c r="AN41" t="str">
        <f t="shared" si="17"/>
        <v xml:space="preserve"> &amp; 8 &amp; 16 &amp; 128 &amp; 0,021 &amp; 129 &amp; 0,035 &amp; 130 &amp; 0,019 &amp; 130 &amp; 0,024 \\</v>
      </c>
      <c r="AO41" t="str">
        <f t="shared" si="18"/>
        <v xml:space="preserve"> &amp; 8 &amp; 16 &amp; 128 &amp; 0.021 &amp; 129 &amp; 0.035 &amp; 130 &amp; 0.019 &amp; 130 &amp; 0.024 \\</v>
      </c>
    </row>
    <row r="42" spans="1:41" x14ac:dyDescent="0.3">
      <c r="A42">
        <f t="shared" si="0"/>
        <v>0.1623931623931624</v>
      </c>
      <c r="C42" t="s">
        <v>37</v>
      </c>
      <c r="D42" s="1">
        <v>9</v>
      </c>
      <c r="E42" s="1">
        <v>13</v>
      </c>
      <c r="F42">
        <v>126.60014</v>
      </c>
      <c r="G42">
        <v>119</v>
      </c>
      <c r="H42">
        <v>0.11692523076923071</v>
      </c>
      <c r="I42">
        <v>132.50466387189499</v>
      </c>
      <c r="J42">
        <v>122</v>
      </c>
      <c r="K42" s="2">
        <v>8.0805106706884539E-2</v>
      </c>
      <c r="L42">
        <v>138.76465639146301</v>
      </c>
      <c r="M42">
        <v>129</v>
      </c>
      <c r="N42" s="2">
        <v>3.7556370736396179E-2</v>
      </c>
      <c r="O42">
        <v>149.35</v>
      </c>
      <c r="P42">
        <v>136</v>
      </c>
      <c r="Q42" s="2">
        <v>2.053846153846153E-2</v>
      </c>
      <c r="T42">
        <f t="shared" si="1"/>
        <v>117</v>
      </c>
      <c r="U42">
        <f t="shared" si="2"/>
        <v>126.6</v>
      </c>
      <c r="V42">
        <f t="shared" si="3"/>
        <v>119</v>
      </c>
      <c r="W42">
        <f t="shared" si="4"/>
        <v>132.5</v>
      </c>
      <c r="X42">
        <f t="shared" si="5"/>
        <v>122</v>
      </c>
      <c r="Y42">
        <f t="shared" si="6"/>
        <v>138.80000000000001</v>
      </c>
      <c r="Z42">
        <f t="shared" si="7"/>
        <v>129</v>
      </c>
      <c r="AA42">
        <f t="shared" si="8"/>
        <v>149.4</v>
      </c>
      <c r="AB42">
        <f t="shared" si="9"/>
        <v>136</v>
      </c>
      <c r="AC42">
        <f t="shared" si="10"/>
        <v>11.69</v>
      </c>
      <c r="AD42">
        <f t="shared" si="11"/>
        <v>8.08</v>
      </c>
      <c r="AE42">
        <f t="shared" si="12"/>
        <v>3.76</v>
      </c>
      <c r="AF42">
        <f t="shared" si="13"/>
        <v>2.0499999999999998</v>
      </c>
      <c r="AG42">
        <v>2E-3</v>
      </c>
      <c r="AH42">
        <v>4.0000000000000001E-3</v>
      </c>
      <c r="AI42">
        <v>2E-3</v>
      </c>
      <c r="AJ42">
        <v>3.0000000000000001E-3</v>
      </c>
      <c r="AK42" t="str">
        <f t="shared" si="14"/>
        <v xml:space="preserve"> &amp; 9 &amp; 13 &amp; 117 &amp; 126,6 &amp; 119 &amp; 132,5 &amp; 122 &amp; 138,8 &amp; 129 &amp; 149,4 &amp; 136 \\</v>
      </c>
      <c r="AL42" t="str">
        <f t="shared" si="15"/>
        <v xml:space="preserve"> &amp; 9 &amp; 13 &amp; 119 &amp; 11,69 &amp; 122 &amp; 8,08 &amp; 129 &amp; 3,76 &amp; 136 &amp; 2,05 \\</v>
      </c>
      <c r="AM42" t="str">
        <f t="shared" si="16"/>
        <v xml:space="preserve"> &amp; 9 &amp; 13 &amp; 119 &amp; 11.69 &amp; 122 &amp; 8.08 &amp; 129 &amp; 3.76 &amp; 136 &amp; 2.05 \\</v>
      </c>
      <c r="AN42" t="str">
        <f t="shared" si="17"/>
        <v xml:space="preserve"> &amp; 9 &amp; 13 &amp; 119 &amp; 0,002 &amp; 122 &amp; 0,004 &amp; 129 &amp; 0,002 &amp; 136 &amp; 0,003 \\</v>
      </c>
      <c r="AO42" t="str">
        <f t="shared" si="18"/>
        <v xml:space="preserve"> &amp; 9 &amp; 13 &amp; 119 &amp; 0.002 &amp; 122 &amp; 0.004 &amp; 129 &amp; 0.002 &amp; 136 &amp; 0.003 \\</v>
      </c>
    </row>
    <row r="43" spans="1:41" x14ac:dyDescent="0.3">
      <c r="A43">
        <f t="shared" si="0"/>
        <v>0.17499999999999999</v>
      </c>
      <c r="C43" t="s">
        <v>37</v>
      </c>
      <c r="D43" s="1">
        <v>10</v>
      </c>
      <c r="E43" s="1">
        <v>12</v>
      </c>
      <c r="F43">
        <v>130.660780300407</v>
      </c>
      <c r="G43">
        <v>122</v>
      </c>
      <c r="H43">
        <v>0.14434633834011665</v>
      </c>
      <c r="I43">
        <v>136.473243504274</v>
      </c>
      <c r="J43">
        <v>127</v>
      </c>
      <c r="K43" s="2">
        <v>7.8943695868949962E-2</v>
      </c>
      <c r="L43">
        <v>142.912411811091</v>
      </c>
      <c r="M43">
        <v>134</v>
      </c>
      <c r="N43" s="2">
        <v>3.7135049212879183E-2</v>
      </c>
      <c r="O43">
        <v>152.5</v>
      </c>
      <c r="P43">
        <v>141</v>
      </c>
      <c r="Q43" s="2">
        <v>1.9166666666666669E-2</v>
      </c>
      <c r="T43">
        <f t="shared" si="1"/>
        <v>120</v>
      </c>
      <c r="U43">
        <f t="shared" si="2"/>
        <v>130.69999999999999</v>
      </c>
      <c r="V43">
        <f t="shared" si="3"/>
        <v>122</v>
      </c>
      <c r="W43">
        <f t="shared" si="4"/>
        <v>136.5</v>
      </c>
      <c r="X43">
        <f t="shared" si="5"/>
        <v>127</v>
      </c>
      <c r="Y43">
        <f t="shared" si="6"/>
        <v>142.9</v>
      </c>
      <c r="Z43">
        <f t="shared" si="7"/>
        <v>134</v>
      </c>
      <c r="AA43">
        <f t="shared" si="8"/>
        <v>152.5</v>
      </c>
      <c r="AB43">
        <f t="shared" si="9"/>
        <v>141</v>
      </c>
      <c r="AC43">
        <f t="shared" si="10"/>
        <v>14.43</v>
      </c>
      <c r="AD43">
        <f t="shared" si="11"/>
        <v>7.89</v>
      </c>
      <c r="AE43">
        <f t="shared" si="12"/>
        <v>3.71</v>
      </c>
      <c r="AF43">
        <f t="shared" si="13"/>
        <v>1.92</v>
      </c>
      <c r="AG43">
        <v>8.9999999999999993E-3</v>
      </c>
      <c r="AH43">
        <v>2.5999999999999999E-2</v>
      </c>
      <c r="AI43">
        <v>8.9999999999999993E-3</v>
      </c>
      <c r="AJ43">
        <v>1.2999999999999999E-2</v>
      </c>
      <c r="AK43" t="str">
        <f t="shared" si="14"/>
        <v xml:space="preserve"> &amp; 10 &amp; 12 &amp; 120 &amp; 130,7 &amp; 122 &amp; 136,5 &amp; 127 &amp; 142,9 &amp; 134 &amp; 152,5 &amp; 141 \\</v>
      </c>
      <c r="AL43" t="str">
        <f t="shared" si="15"/>
        <v xml:space="preserve"> &amp; 10 &amp; 12 &amp; 122 &amp; 14,43 &amp; 127 &amp; 7,89 &amp; 134 &amp; 3,71 &amp; 141 &amp; 1,92 \\</v>
      </c>
      <c r="AM43" t="str">
        <f t="shared" si="16"/>
        <v xml:space="preserve"> &amp; 10 &amp; 12 &amp; 122 &amp; 14.43 &amp; 127 &amp; 7.89 &amp; 134 &amp; 3.71 &amp; 141 &amp; 1.92 \\</v>
      </c>
      <c r="AN43" t="str">
        <f t="shared" si="17"/>
        <v xml:space="preserve"> &amp; 10 &amp; 12 &amp; 122 &amp; 0,009 &amp; 127 &amp; 0,026 &amp; 134 &amp; 0,009 &amp; 141 &amp; 0,013 \\</v>
      </c>
      <c r="AO43" t="str">
        <f t="shared" si="18"/>
        <v xml:space="preserve"> &amp; 10 &amp; 12 &amp; 122 &amp; 0.009 &amp; 127 &amp; 0.026 &amp; 134 &amp; 0.009 &amp; 141 &amp; 0.013 \\</v>
      </c>
    </row>
    <row r="44" spans="1:41" x14ac:dyDescent="0.3">
      <c r="A44">
        <f t="shared" si="0"/>
        <v>6.3829787234042548E-2</v>
      </c>
      <c r="C44" t="s">
        <v>38</v>
      </c>
      <c r="D44" s="1">
        <v>7</v>
      </c>
      <c r="E44" s="1">
        <v>47</v>
      </c>
      <c r="F44">
        <v>338.49706432175998</v>
      </c>
      <c r="G44">
        <v>330</v>
      </c>
      <c r="H44">
        <v>3.6157720518127566E-2</v>
      </c>
      <c r="I44">
        <v>344.76979549124502</v>
      </c>
      <c r="J44">
        <v>335</v>
      </c>
      <c r="K44" s="2">
        <v>2.0786798917542596E-2</v>
      </c>
      <c r="L44">
        <v>350.72265273769199</v>
      </c>
      <c r="M44">
        <v>343</v>
      </c>
      <c r="N44" s="2">
        <v>8.2155880188212634E-3</v>
      </c>
      <c r="O44">
        <v>358.09</v>
      </c>
      <c r="P44">
        <v>350</v>
      </c>
      <c r="Q44" s="2">
        <v>3.442553191489351E-3</v>
      </c>
      <c r="S44" t="s">
        <v>47</v>
      </c>
      <c r="T44">
        <f t="shared" si="1"/>
        <v>329</v>
      </c>
      <c r="U44">
        <f t="shared" si="2"/>
        <v>338.5</v>
      </c>
      <c r="V44">
        <f t="shared" si="3"/>
        <v>330</v>
      </c>
      <c r="W44">
        <f t="shared" si="4"/>
        <v>344.8</v>
      </c>
      <c r="X44">
        <f t="shared" si="5"/>
        <v>335</v>
      </c>
      <c r="Y44">
        <f t="shared" si="6"/>
        <v>350.7</v>
      </c>
      <c r="Z44">
        <f t="shared" si="7"/>
        <v>343</v>
      </c>
      <c r="AA44">
        <f t="shared" si="8"/>
        <v>358.1</v>
      </c>
      <c r="AB44">
        <f t="shared" si="9"/>
        <v>350</v>
      </c>
      <c r="AC44">
        <f t="shared" si="10"/>
        <v>3.62</v>
      </c>
      <c r="AD44">
        <f t="shared" si="11"/>
        <v>2.08</v>
      </c>
      <c r="AE44">
        <f t="shared" si="12"/>
        <v>0.82</v>
      </c>
      <c r="AF44">
        <f t="shared" si="13"/>
        <v>0.34</v>
      </c>
      <c r="AG44">
        <v>2.9</v>
      </c>
      <c r="AH44">
        <v>2.2000000000000002</v>
      </c>
      <c r="AI44">
        <v>2.2999999999999998</v>
      </c>
      <c r="AJ44">
        <v>2.4</v>
      </c>
      <c r="AK44" t="str">
        <f t="shared" si="14"/>
        <v>\hline \multirow{5}{*}{Sawyer} &amp; 7 &amp; 47 &amp; 329 &amp; 338,5 &amp; 330 &amp; 344,8 &amp; 335 &amp; 350,7 &amp; 343 &amp; 358,1 &amp; 350 \\</v>
      </c>
      <c r="AL44" t="str">
        <f t="shared" si="15"/>
        <v>\hline \multirow{5}{*}{Sawyer} &amp; 7 &amp; 47 &amp; 330 &amp; 3,62 &amp; 335 &amp; 2,08 &amp; 343 &amp; 0,82 &amp; 350 &amp; 0,34 \\</v>
      </c>
      <c r="AM44" t="str">
        <f t="shared" si="16"/>
        <v>\hline \multirow{5}{*}{Sawyer} &amp; 7 &amp; 47 &amp; 330 &amp; 3.62 &amp; 335 &amp; 2.08 &amp; 343 &amp; 0.82 &amp; 350 &amp; 0.34 \\</v>
      </c>
      <c r="AN44" t="str">
        <f t="shared" si="17"/>
        <v>\hline \multirow{5}{*}{Sawyer} &amp; 7 &amp; 47 &amp; 330 &amp; 2,9 &amp; 335 &amp; 2,2 &amp; 343 &amp; 2,3 &amp; 350 &amp; 2,4 \\</v>
      </c>
      <c r="AO44" t="str">
        <f t="shared" si="18"/>
        <v>\hline \multirow{5}{*}{Sawyer} &amp; 7 &amp; 47 &amp; 330 &amp; 2.9 &amp; 335 &amp; 2.2 &amp; 343 &amp; 2.3 &amp; 350 &amp; 2.4 \\</v>
      </c>
    </row>
    <row r="45" spans="1:41" x14ac:dyDescent="0.3">
      <c r="A45">
        <f t="shared" si="0"/>
        <v>8.5365853658536592E-2</v>
      </c>
      <c r="C45" t="s">
        <v>38</v>
      </c>
      <c r="D45" s="1">
        <v>8</v>
      </c>
      <c r="E45" s="1">
        <v>41</v>
      </c>
      <c r="F45">
        <v>341.45469644500002</v>
      </c>
      <c r="G45">
        <v>329</v>
      </c>
      <c r="H45">
        <v>6.0754616804878168E-2</v>
      </c>
      <c r="I45">
        <v>349.36517897861398</v>
      </c>
      <c r="J45">
        <v>339</v>
      </c>
      <c r="K45" s="2">
        <v>2.5280924338082884E-2</v>
      </c>
      <c r="L45">
        <v>357.06572938351002</v>
      </c>
      <c r="M45">
        <v>344</v>
      </c>
      <c r="N45" s="2">
        <v>1.593381632135368E-2</v>
      </c>
      <c r="O45">
        <v>368.69</v>
      </c>
      <c r="P45">
        <v>356</v>
      </c>
      <c r="Q45" s="2">
        <v>6.1902439024390235E-3</v>
      </c>
      <c r="T45">
        <f t="shared" si="1"/>
        <v>328</v>
      </c>
      <c r="U45">
        <f t="shared" si="2"/>
        <v>341.5</v>
      </c>
      <c r="V45">
        <f t="shared" si="3"/>
        <v>329</v>
      </c>
      <c r="W45">
        <f t="shared" si="4"/>
        <v>349.4</v>
      </c>
      <c r="X45">
        <f t="shared" si="5"/>
        <v>339</v>
      </c>
      <c r="Y45">
        <f t="shared" si="6"/>
        <v>357.1</v>
      </c>
      <c r="Z45">
        <f t="shared" si="7"/>
        <v>344</v>
      </c>
      <c r="AA45">
        <f t="shared" si="8"/>
        <v>368.7</v>
      </c>
      <c r="AB45">
        <f t="shared" si="9"/>
        <v>356</v>
      </c>
      <c r="AC45">
        <f t="shared" si="10"/>
        <v>6.08</v>
      </c>
      <c r="AD45">
        <f t="shared" si="11"/>
        <v>2.5299999999999998</v>
      </c>
      <c r="AE45">
        <f t="shared" si="12"/>
        <v>1.59</v>
      </c>
      <c r="AF45">
        <f t="shared" si="13"/>
        <v>0.62</v>
      </c>
      <c r="AG45">
        <v>2.2000000000000002</v>
      </c>
      <c r="AH45">
        <v>2.7</v>
      </c>
      <c r="AI45">
        <v>2.2000000000000002</v>
      </c>
      <c r="AJ45">
        <v>2.1</v>
      </c>
      <c r="AK45" t="str">
        <f t="shared" si="14"/>
        <v xml:space="preserve"> &amp; 8 &amp; 41 &amp; 328 &amp; 341,5 &amp; 329 &amp; 349,4 &amp; 339 &amp; 357,1 &amp; 344 &amp; 368,7 &amp; 356 \\</v>
      </c>
      <c r="AL45" t="str">
        <f t="shared" si="15"/>
        <v xml:space="preserve"> &amp; 8 &amp; 41 &amp; 329 &amp; 6,08 &amp; 339 &amp; 2,53 &amp; 344 &amp; 1,59 &amp; 356 &amp; 0,62 \\</v>
      </c>
      <c r="AM45" t="str">
        <f t="shared" si="16"/>
        <v xml:space="preserve"> &amp; 8 &amp; 41 &amp; 329 &amp; 6.08 &amp; 339 &amp; 2.53 &amp; 344 &amp; 1.59 &amp; 356 &amp; 0.62 \\</v>
      </c>
      <c r="AN45" t="str">
        <f t="shared" si="17"/>
        <v xml:space="preserve"> &amp; 8 &amp; 41 &amp; 329 &amp; 2,2 &amp; 339 &amp; 2,7 &amp; 344 &amp; 2,2 &amp; 356 &amp; 2,1 \\</v>
      </c>
      <c r="AO45" t="str">
        <f t="shared" si="18"/>
        <v xml:space="preserve"> &amp; 8 &amp; 41 &amp; 329 &amp; 2.2 &amp; 339 &amp; 2.7 &amp; 344 &amp; 2.2 &amp; 356 &amp; 2.1 \\</v>
      </c>
    </row>
    <row r="46" spans="1:41" x14ac:dyDescent="0.3">
      <c r="A46">
        <f t="shared" si="0"/>
        <v>6.6066066066066062E-2</v>
      </c>
      <c r="C46" t="s">
        <v>38</v>
      </c>
      <c r="D46" s="1">
        <v>9</v>
      </c>
      <c r="E46" s="1">
        <v>37</v>
      </c>
      <c r="F46">
        <v>343.80414450720002</v>
      </c>
      <c r="G46">
        <v>336</v>
      </c>
      <c r="H46">
        <v>4.2184564903783903E-2</v>
      </c>
      <c r="I46">
        <v>349.920542432952</v>
      </c>
      <c r="J46">
        <v>339</v>
      </c>
      <c r="K46" s="2">
        <v>2.9514979548518932E-2</v>
      </c>
      <c r="L46">
        <v>355.62406027129902</v>
      </c>
      <c r="M46">
        <v>348</v>
      </c>
      <c r="N46" s="2">
        <v>1.0302784150404075E-2</v>
      </c>
      <c r="O46">
        <v>363.27</v>
      </c>
      <c r="P46">
        <v>355</v>
      </c>
      <c r="Q46" s="2">
        <v>4.4702702702702603E-3</v>
      </c>
      <c r="T46">
        <f t="shared" si="1"/>
        <v>333</v>
      </c>
      <c r="U46">
        <f t="shared" si="2"/>
        <v>343.8</v>
      </c>
      <c r="V46">
        <f t="shared" si="3"/>
        <v>336</v>
      </c>
      <c r="W46">
        <f t="shared" si="4"/>
        <v>349.9</v>
      </c>
      <c r="X46">
        <f t="shared" si="5"/>
        <v>339</v>
      </c>
      <c r="Y46">
        <f t="shared" si="6"/>
        <v>355.6</v>
      </c>
      <c r="Z46">
        <f t="shared" si="7"/>
        <v>348</v>
      </c>
      <c r="AA46">
        <f t="shared" si="8"/>
        <v>363.3</v>
      </c>
      <c r="AB46">
        <f t="shared" si="9"/>
        <v>355</v>
      </c>
      <c r="AC46">
        <f t="shared" si="10"/>
        <v>4.22</v>
      </c>
      <c r="AD46">
        <f t="shared" si="11"/>
        <v>2.95</v>
      </c>
      <c r="AE46">
        <f t="shared" si="12"/>
        <v>1.03</v>
      </c>
      <c r="AF46">
        <f t="shared" si="13"/>
        <v>0.45</v>
      </c>
      <c r="AG46">
        <v>1.7</v>
      </c>
      <c r="AH46">
        <v>1.6</v>
      </c>
      <c r="AI46">
        <v>1.9</v>
      </c>
      <c r="AJ46">
        <v>1.6</v>
      </c>
      <c r="AK46" t="str">
        <f t="shared" si="14"/>
        <v xml:space="preserve"> &amp; 9 &amp; 37 &amp; 333 &amp; 343,8 &amp; 336 &amp; 349,9 &amp; 339 &amp; 355,6 &amp; 348 &amp; 363,3 &amp; 355 \\</v>
      </c>
      <c r="AL46" t="str">
        <f t="shared" si="15"/>
        <v xml:space="preserve"> &amp; 9 &amp; 37 &amp; 336 &amp; 4,22 &amp; 339 &amp; 2,95 &amp; 348 &amp; 1,03 &amp; 355 &amp; 0,45 \\</v>
      </c>
      <c r="AM46" t="str">
        <f t="shared" si="16"/>
        <v xml:space="preserve"> &amp; 9 &amp; 37 &amp; 336 &amp; 4.22 &amp; 339 &amp; 2.95 &amp; 348 &amp; 1.03 &amp; 355 &amp; 0.45 \\</v>
      </c>
      <c r="AN46" t="str">
        <f t="shared" si="17"/>
        <v xml:space="preserve"> &amp; 9 &amp; 37 &amp; 336 &amp; 1,7 &amp; 339 &amp; 1,6 &amp; 348 &amp; 1,9 &amp; 355 &amp; 1,6 \\</v>
      </c>
      <c r="AO46" t="str">
        <f t="shared" si="18"/>
        <v xml:space="preserve"> &amp; 9 &amp; 37 &amp; 336 &amp; 1.7 &amp; 339 &amp; 1.6 &amp; 348 &amp; 1.9 &amp; 355 &amp; 1.6 \\</v>
      </c>
    </row>
    <row r="47" spans="1:41" x14ac:dyDescent="0.3">
      <c r="A47">
        <f t="shared" si="0"/>
        <v>7.8787878787878782E-2</v>
      </c>
      <c r="C47" t="s">
        <v>38</v>
      </c>
      <c r="D47" s="1">
        <v>10</v>
      </c>
      <c r="E47" s="1">
        <v>33</v>
      </c>
      <c r="F47">
        <v>343.21494021320001</v>
      </c>
      <c r="G47">
        <v>330</v>
      </c>
      <c r="H47">
        <v>8.0090546746666713E-2</v>
      </c>
      <c r="I47">
        <v>350.184288508755</v>
      </c>
      <c r="J47">
        <v>340</v>
      </c>
      <c r="K47" s="2">
        <v>3.0861480329560619E-2</v>
      </c>
      <c r="L47">
        <v>358.53396769053398</v>
      </c>
      <c r="M47">
        <v>344</v>
      </c>
      <c r="N47" s="2">
        <v>2.2021163167475735E-2</v>
      </c>
      <c r="O47">
        <v>368.78</v>
      </c>
      <c r="P47">
        <v>356</v>
      </c>
      <c r="Q47" s="2">
        <v>7.7454545454545285E-3</v>
      </c>
      <c r="T47">
        <f t="shared" si="1"/>
        <v>330</v>
      </c>
      <c r="U47">
        <f t="shared" si="2"/>
        <v>343.2</v>
      </c>
      <c r="V47">
        <f t="shared" si="3"/>
        <v>330</v>
      </c>
      <c r="W47">
        <f t="shared" si="4"/>
        <v>350.2</v>
      </c>
      <c r="X47">
        <f t="shared" si="5"/>
        <v>340</v>
      </c>
      <c r="Y47">
        <f t="shared" si="6"/>
        <v>358.5</v>
      </c>
      <c r="Z47">
        <f t="shared" si="7"/>
        <v>344</v>
      </c>
      <c r="AA47">
        <f t="shared" si="8"/>
        <v>368.8</v>
      </c>
      <c r="AB47">
        <f t="shared" si="9"/>
        <v>356</v>
      </c>
      <c r="AC47">
        <f t="shared" si="10"/>
        <v>8.01</v>
      </c>
      <c r="AD47">
        <f t="shared" si="11"/>
        <v>3.09</v>
      </c>
      <c r="AE47">
        <f t="shared" si="12"/>
        <v>2.2000000000000002</v>
      </c>
      <c r="AF47">
        <f t="shared" si="13"/>
        <v>0.77</v>
      </c>
      <c r="AG47">
        <v>2.4</v>
      </c>
      <c r="AH47">
        <v>1.9</v>
      </c>
      <c r="AI47">
        <v>1.2</v>
      </c>
      <c r="AJ47">
        <v>1.4</v>
      </c>
      <c r="AK47" t="str">
        <f t="shared" si="14"/>
        <v xml:space="preserve"> &amp; 10 &amp; 33 &amp; 330 &amp; 343,2 &amp; 330 &amp; 350,2 &amp; 340 &amp; 358,5 &amp; 344 &amp; 368,8 &amp; 356 \\</v>
      </c>
      <c r="AL47" t="str">
        <f t="shared" si="15"/>
        <v xml:space="preserve"> &amp; 10 &amp; 33 &amp; 330 &amp; 8,01 &amp; 340 &amp; 3,09 &amp; 344 &amp; 2,2 &amp; 356 &amp; 0,77 \\</v>
      </c>
      <c r="AM47" t="str">
        <f t="shared" si="16"/>
        <v xml:space="preserve"> &amp; 10 &amp; 33 &amp; 330 &amp; 8.01 &amp; 340 &amp; 3.09 &amp; 344 &amp; 2.2 &amp; 356 &amp; 0.77 \\</v>
      </c>
      <c r="AN47" t="str">
        <f t="shared" si="17"/>
        <v xml:space="preserve"> &amp; 10 &amp; 33 &amp; 330 &amp; 2,4 &amp; 340 &amp; 1,9 &amp; 344 &amp; 1,2 &amp; 356 &amp; 1,4 \\</v>
      </c>
      <c r="AO47" t="str">
        <f t="shared" si="18"/>
        <v xml:space="preserve"> &amp; 10 &amp; 33 &amp; 330 &amp; 2.4 &amp; 340 &amp; 1.9 &amp; 344 &amp; 1.2 &amp; 356 &amp; 1.4 \\</v>
      </c>
    </row>
    <row r="48" spans="1:41" x14ac:dyDescent="0.3">
      <c r="A48">
        <f t="shared" si="0"/>
        <v>6.1583577712609971E-2</v>
      </c>
      <c r="C48" t="s">
        <v>38</v>
      </c>
      <c r="D48" s="1">
        <v>11</v>
      </c>
      <c r="E48" s="1">
        <v>31</v>
      </c>
      <c r="F48">
        <v>350.8946037</v>
      </c>
      <c r="G48">
        <v>343</v>
      </c>
      <c r="H48">
        <v>5.0932927096774223E-2</v>
      </c>
      <c r="I48">
        <v>356.091666154824</v>
      </c>
      <c r="J48">
        <v>348</v>
      </c>
      <c r="K48" s="2">
        <v>2.6102148886529026E-2</v>
      </c>
      <c r="L48">
        <v>362.61906043605501</v>
      </c>
      <c r="M48">
        <v>352</v>
      </c>
      <c r="N48" s="2">
        <v>1.7127516832346788E-2</v>
      </c>
      <c r="O48">
        <v>371.43</v>
      </c>
      <c r="P48">
        <v>362</v>
      </c>
      <c r="Q48" s="2">
        <v>6.0838709677419394E-3</v>
      </c>
      <c r="T48">
        <f t="shared" si="1"/>
        <v>341</v>
      </c>
      <c r="U48">
        <f t="shared" si="2"/>
        <v>350.9</v>
      </c>
      <c r="V48">
        <f t="shared" si="3"/>
        <v>343</v>
      </c>
      <c r="W48">
        <f t="shared" si="4"/>
        <v>356.1</v>
      </c>
      <c r="X48">
        <f t="shared" si="5"/>
        <v>348</v>
      </c>
      <c r="Y48">
        <f t="shared" si="6"/>
        <v>362.6</v>
      </c>
      <c r="Z48">
        <f t="shared" si="7"/>
        <v>352</v>
      </c>
      <c r="AA48">
        <f t="shared" si="8"/>
        <v>371.4</v>
      </c>
      <c r="AB48">
        <f t="shared" si="9"/>
        <v>362</v>
      </c>
      <c r="AC48">
        <f t="shared" si="10"/>
        <v>5.09</v>
      </c>
      <c r="AD48">
        <f t="shared" si="11"/>
        <v>2.61</v>
      </c>
      <c r="AE48">
        <f t="shared" si="12"/>
        <v>1.71</v>
      </c>
      <c r="AF48">
        <f t="shared" si="13"/>
        <v>0.61</v>
      </c>
      <c r="AG48">
        <v>1.5</v>
      </c>
      <c r="AH48">
        <v>1.5</v>
      </c>
      <c r="AI48">
        <v>1.5</v>
      </c>
      <c r="AJ48">
        <v>1.8</v>
      </c>
      <c r="AK48" t="str">
        <f t="shared" si="14"/>
        <v xml:space="preserve"> &amp; 11 &amp; 31 &amp; 341 &amp; 350,9 &amp; 343 &amp; 356,1 &amp; 348 &amp; 362,6 &amp; 352 &amp; 371,4 &amp; 362 \\</v>
      </c>
      <c r="AL48" t="str">
        <f t="shared" si="15"/>
        <v xml:space="preserve"> &amp; 11 &amp; 31 &amp; 343 &amp; 5,09 &amp; 348 &amp; 2,61 &amp; 352 &amp; 1,71 &amp; 362 &amp; 0,61 \\</v>
      </c>
      <c r="AM48" t="str">
        <f t="shared" si="16"/>
        <v xml:space="preserve"> &amp; 11 &amp; 31 &amp; 343 &amp; 5.09 &amp; 348 &amp; 2.61 &amp; 352 &amp; 1.71 &amp; 362 &amp; 0.61 \\</v>
      </c>
      <c r="AN48" t="str">
        <f t="shared" si="17"/>
        <v xml:space="preserve"> &amp; 11 &amp; 31 &amp; 343 &amp; 1,5 &amp; 348 &amp; 1,5 &amp; 352 &amp; 1,5 &amp; 362 &amp; 1,8 \\</v>
      </c>
      <c r="AO48" t="str">
        <f t="shared" si="18"/>
        <v xml:space="preserve"> &amp; 11 &amp; 31 &amp; 343 &amp; 1.5 &amp; 348 &amp; 1.5 &amp; 352 &amp; 1.5 &amp; 362 &amp; 1.8 \\</v>
      </c>
    </row>
    <row r="49" spans="6:41" x14ac:dyDescent="0.3">
      <c r="F49">
        <f>AVERAGE(F3:F48)</f>
        <v>3985.9734482169688</v>
      </c>
      <c r="G49">
        <f t="shared" ref="G49:Q49" si="19">AVERAGE(G3:G48)</f>
        <v>3809.4565217391305</v>
      </c>
      <c r="H49">
        <f t="shared" si="19"/>
        <v>7.2056570033300738E-2</v>
      </c>
      <c r="I49">
        <f t="shared" si="19"/>
        <v>4119.7124544835833</v>
      </c>
      <c r="J49">
        <f t="shared" si="19"/>
        <v>3916.413043478261</v>
      </c>
      <c r="K49">
        <f t="shared" si="19"/>
        <v>3.9144080953858268E-2</v>
      </c>
      <c r="L49">
        <f t="shared" si="19"/>
        <v>4269.7303124151422</v>
      </c>
      <c r="M49">
        <f t="shared" si="19"/>
        <v>4049.6521739130435</v>
      </c>
      <c r="N49">
        <f t="shared" si="19"/>
        <v>2.114352278188374E-2</v>
      </c>
      <c r="O49">
        <f t="shared" si="19"/>
        <v>4491.7284782608676</v>
      </c>
      <c r="P49">
        <f t="shared" si="19"/>
        <v>4235.239130434783</v>
      </c>
      <c r="Q49">
        <f t="shared" si="19"/>
        <v>1.0061322866016688E-2</v>
      </c>
      <c r="S49" t="s">
        <v>48</v>
      </c>
      <c r="T49">
        <f t="shared" si="1"/>
        <v>0</v>
      </c>
      <c r="U49">
        <f t="shared" ref="U49" si="20">ROUND(F49,1)</f>
        <v>3986</v>
      </c>
      <c r="V49">
        <f>ROUND(G49,0)</f>
        <v>3809</v>
      </c>
      <c r="W49">
        <f t="shared" ref="W49" si="21">ROUND(I49,1)</f>
        <v>4119.7</v>
      </c>
      <c r="X49">
        <f>ROUND(J49,0)</f>
        <v>3916</v>
      </c>
      <c r="Y49">
        <f t="shared" ref="Y49" si="22">ROUND(L49,1)</f>
        <v>4269.7</v>
      </c>
      <c r="Z49">
        <f>ROUND(M49,0)</f>
        <v>4050</v>
      </c>
      <c r="AA49">
        <f t="shared" ref="AA49" si="23">ROUND(O49,1)</f>
        <v>4491.7</v>
      </c>
      <c r="AB49">
        <f>ROUND(P49,0)</f>
        <v>4235</v>
      </c>
      <c r="AC49">
        <f t="shared" si="10"/>
        <v>7.21</v>
      </c>
      <c r="AD49">
        <f t="shared" si="11"/>
        <v>3.91</v>
      </c>
      <c r="AE49">
        <f t="shared" si="12"/>
        <v>2.11</v>
      </c>
      <c r="AF49">
        <f t="shared" si="13"/>
        <v>1.01</v>
      </c>
      <c r="AG49">
        <v>255.6</v>
      </c>
      <c r="AH49">
        <v>300.7</v>
      </c>
      <c r="AI49">
        <v>564.9</v>
      </c>
      <c r="AJ49" t="e">
        <f>ROUND(AVERAGE(#REF!),1)</f>
        <v>#REF!</v>
      </c>
      <c r="AK49" t="str">
        <f t="shared" si="14"/>
        <v>\hline  \multicolumn{3}{|c|}{Average} &amp;  &amp;  &amp; 0 &amp; 3986 &amp; 3809 &amp; 4119,7 &amp; 3916 &amp; 4269,7 &amp; 4050 &amp; 4491,7 &amp; 4235 \\</v>
      </c>
      <c r="AL49" t="str">
        <f t="shared" si="15"/>
        <v>\hline  \multicolumn{3}{|c|}{Average} &amp;  &amp;  &amp; 3809 &amp; 7,21 &amp; 3916 &amp; 3,91 &amp; 4050 &amp; 2,11 &amp; 4235 &amp; 1,01 \\</v>
      </c>
      <c r="AM49" t="str">
        <f t="shared" si="16"/>
        <v>\hline  \multicolumn{3}{|c|}{Average} &amp;  &amp;  &amp; 3809 &amp; 7.21 &amp; 3916 &amp; 3.91 &amp; 4050 &amp; 2.11 &amp; 4235 &amp; 1.01 \\</v>
      </c>
      <c r="AN49" t="e">
        <f t="shared" si="17"/>
        <v>#REF!</v>
      </c>
      <c r="AO49" t="e">
        <f t="shared" si="18"/>
        <v>#REF!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424EF-B8CD-491A-A4FC-2C654892E8F0}">
  <dimension ref="A1:V49"/>
  <sheetViews>
    <sheetView workbookViewId="0">
      <selection activeCell="A3" sqref="A3:A48"/>
    </sheetView>
  </sheetViews>
  <sheetFormatPr defaultRowHeight="14.4" x14ac:dyDescent="0.3"/>
  <cols>
    <col min="3" max="3" width="23.88671875" bestFit="1" customWidth="1"/>
    <col min="10" max="10" width="23.88671875" bestFit="1" customWidth="1"/>
    <col min="17" max="17" width="23.88671875" bestFit="1" customWidth="1"/>
  </cols>
  <sheetData>
    <row r="1" spans="1:22" x14ac:dyDescent="0.3">
      <c r="J1">
        <v>10</v>
      </c>
      <c r="Q1">
        <v>20</v>
      </c>
    </row>
    <row r="3" spans="1:22" x14ac:dyDescent="0.3">
      <c r="A3" t="s">
        <v>0</v>
      </c>
      <c r="C3" t="s">
        <v>53</v>
      </c>
      <c r="D3">
        <v>339.88698740000001</v>
      </c>
      <c r="E3">
        <v>336</v>
      </c>
      <c r="F3">
        <v>0.27700000000000002</v>
      </c>
      <c r="G3">
        <v>0.28499999999999998</v>
      </c>
      <c r="H3">
        <v>0.35099999999999998</v>
      </c>
      <c r="J3" t="s">
        <v>53</v>
      </c>
      <c r="K3">
        <v>342.77024834753399</v>
      </c>
      <c r="L3">
        <v>338</v>
      </c>
      <c r="M3">
        <v>0.23300000000000001</v>
      </c>
      <c r="N3">
        <v>0.24</v>
      </c>
      <c r="O3">
        <v>0.33800000000000002</v>
      </c>
      <c r="Q3" t="s">
        <v>53</v>
      </c>
      <c r="R3">
        <v>345.86762899699801</v>
      </c>
      <c r="S3">
        <v>342</v>
      </c>
      <c r="T3">
        <v>0.21199999999999999</v>
      </c>
      <c r="U3">
        <v>0.218</v>
      </c>
      <c r="V3">
        <v>0.30599999999999999</v>
      </c>
    </row>
    <row r="4" spans="1:22" x14ac:dyDescent="0.3">
      <c r="A4" t="s">
        <v>1</v>
      </c>
      <c r="C4" t="s">
        <v>54</v>
      </c>
      <c r="D4">
        <v>342.2869</v>
      </c>
      <c r="E4">
        <v>336</v>
      </c>
      <c r="F4">
        <v>0.191</v>
      </c>
      <c r="G4">
        <v>0.19600000000000001</v>
      </c>
      <c r="H4">
        <v>0.25600000000000001</v>
      </c>
      <c r="J4" t="s">
        <v>54</v>
      </c>
      <c r="K4">
        <v>347.28814541059899</v>
      </c>
      <c r="L4">
        <v>341</v>
      </c>
      <c r="M4">
        <v>0.184</v>
      </c>
      <c r="N4">
        <v>0.19</v>
      </c>
      <c r="O4">
        <v>0.29499999999999998</v>
      </c>
      <c r="Q4" t="s">
        <v>54</v>
      </c>
      <c r="R4">
        <v>351.36496977997302</v>
      </c>
      <c r="S4">
        <v>346</v>
      </c>
      <c r="T4">
        <v>0.186</v>
      </c>
      <c r="U4">
        <v>0.191</v>
      </c>
      <c r="V4">
        <v>0.27500000000000002</v>
      </c>
    </row>
    <row r="5" spans="1:22" x14ac:dyDescent="0.3">
      <c r="A5" t="s">
        <v>2</v>
      </c>
      <c r="C5" t="s">
        <v>55</v>
      </c>
      <c r="D5">
        <v>343.06868120000001</v>
      </c>
      <c r="E5">
        <v>342</v>
      </c>
      <c r="F5">
        <v>0.26300000000000001</v>
      </c>
      <c r="G5">
        <v>0.27100000000000002</v>
      </c>
      <c r="H5">
        <v>0.315</v>
      </c>
      <c r="J5" t="s">
        <v>55</v>
      </c>
      <c r="K5">
        <v>344.13736239999997</v>
      </c>
      <c r="L5">
        <v>342</v>
      </c>
      <c r="M5">
        <v>0.26700000000000002</v>
      </c>
      <c r="N5">
        <v>0.27600000000000002</v>
      </c>
      <c r="O5">
        <v>0.37</v>
      </c>
      <c r="Q5" t="s">
        <v>55</v>
      </c>
      <c r="R5">
        <v>346.18792942552602</v>
      </c>
      <c r="S5">
        <v>343</v>
      </c>
      <c r="T5">
        <v>0.26700000000000002</v>
      </c>
      <c r="U5">
        <v>0.27500000000000002</v>
      </c>
      <c r="V5">
        <v>0.35299999999999998</v>
      </c>
    </row>
    <row r="6" spans="1:22" x14ac:dyDescent="0.3">
      <c r="A6" t="s">
        <v>3</v>
      </c>
      <c r="C6" t="s">
        <v>0</v>
      </c>
      <c r="D6">
        <v>343.85805249999999</v>
      </c>
      <c r="E6">
        <v>340</v>
      </c>
      <c r="F6">
        <v>0.22</v>
      </c>
      <c r="G6">
        <v>0.24399999999999999</v>
      </c>
      <c r="H6">
        <v>0.33</v>
      </c>
      <c r="J6" t="s">
        <v>0</v>
      </c>
      <c r="K6">
        <v>346.95980220134101</v>
      </c>
      <c r="L6">
        <v>342</v>
      </c>
      <c r="M6">
        <v>0.221</v>
      </c>
      <c r="N6">
        <v>0.25600000000000001</v>
      </c>
      <c r="O6">
        <v>0.34899999999999998</v>
      </c>
      <c r="Q6" t="s">
        <v>0</v>
      </c>
      <c r="R6">
        <v>348.31879158945998</v>
      </c>
      <c r="S6">
        <v>346</v>
      </c>
      <c r="T6">
        <v>0.28499999999999998</v>
      </c>
      <c r="U6">
        <v>0.32600000000000001</v>
      </c>
      <c r="V6">
        <v>0.41199999999999998</v>
      </c>
    </row>
    <row r="7" spans="1:22" x14ac:dyDescent="0.3">
      <c r="A7" t="s">
        <v>53</v>
      </c>
      <c r="C7" t="s">
        <v>1</v>
      </c>
      <c r="D7">
        <v>348.674476854631</v>
      </c>
      <c r="E7">
        <v>343</v>
      </c>
      <c r="F7">
        <v>0.18099999999999999</v>
      </c>
      <c r="G7">
        <v>0.186</v>
      </c>
      <c r="H7">
        <v>0.222</v>
      </c>
      <c r="J7" t="s">
        <v>1</v>
      </c>
      <c r="K7">
        <v>353.51195751652898</v>
      </c>
      <c r="L7">
        <v>346</v>
      </c>
      <c r="M7">
        <v>0.186</v>
      </c>
      <c r="N7">
        <v>0.191</v>
      </c>
      <c r="O7">
        <v>0.24299999999999999</v>
      </c>
      <c r="Q7" t="s">
        <v>1</v>
      </c>
      <c r="R7">
        <v>358.50906132640102</v>
      </c>
      <c r="S7">
        <v>353</v>
      </c>
      <c r="T7">
        <v>0.17</v>
      </c>
      <c r="U7">
        <v>0.17599999999999999</v>
      </c>
      <c r="V7">
        <v>0.23499999999999999</v>
      </c>
    </row>
    <row r="8" spans="1:22" x14ac:dyDescent="0.3">
      <c r="A8" t="s">
        <v>54</v>
      </c>
      <c r="C8" t="s">
        <v>2</v>
      </c>
      <c r="D8">
        <v>351.88560000000001</v>
      </c>
      <c r="E8">
        <v>348</v>
      </c>
      <c r="F8">
        <v>0.222</v>
      </c>
      <c r="G8">
        <v>0.22900000000000001</v>
      </c>
      <c r="H8">
        <v>0.27100000000000002</v>
      </c>
      <c r="J8" t="s">
        <v>2</v>
      </c>
      <c r="K8">
        <v>354.17124377359198</v>
      </c>
      <c r="L8">
        <v>352</v>
      </c>
      <c r="M8">
        <v>0.22900000000000001</v>
      </c>
      <c r="N8">
        <v>0.23499999999999999</v>
      </c>
      <c r="O8">
        <v>0.28299999999999997</v>
      </c>
      <c r="Q8" t="s">
        <v>2</v>
      </c>
      <c r="R8">
        <v>356.05500752239499</v>
      </c>
      <c r="S8">
        <v>353</v>
      </c>
      <c r="T8">
        <v>0.20100000000000001</v>
      </c>
      <c r="U8">
        <v>0.20799999999999999</v>
      </c>
      <c r="V8">
        <v>0.251</v>
      </c>
    </row>
    <row r="9" spans="1:22" x14ac:dyDescent="0.3">
      <c r="A9" t="s">
        <v>55</v>
      </c>
      <c r="C9" t="s">
        <v>3</v>
      </c>
      <c r="D9">
        <v>364</v>
      </c>
      <c r="E9">
        <v>364</v>
      </c>
      <c r="F9">
        <v>0.30299999999999999</v>
      </c>
      <c r="G9">
        <v>0.315</v>
      </c>
      <c r="H9">
        <v>0.33900000000000002</v>
      </c>
      <c r="J9" t="s">
        <v>3</v>
      </c>
      <c r="K9">
        <v>364</v>
      </c>
      <c r="L9">
        <v>364</v>
      </c>
      <c r="M9">
        <v>0.33200000000000002</v>
      </c>
      <c r="N9">
        <v>0.34699999999999998</v>
      </c>
      <c r="O9">
        <v>0.38200000000000001</v>
      </c>
      <c r="Q9" t="s">
        <v>3</v>
      </c>
      <c r="R9">
        <v>364</v>
      </c>
      <c r="S9">
        <v>364</v>
      </c>
      <c r="T9">
        <v>0.29099999999999998</v>
      </c>
      <c r="U9">
        <v>0.29899999999999999</v>
      </c>
      <c r="V9">
        <v>0.32700000000000001</v>
      </c>
    </row>
    <row r="10" spans="1:22" x14ac:dyDescent="0.3">
      <c r="A10" t="s">
        <v>4</v>
      </c>
      <c r="C10" t="s">
        <v>4</v>
      </c>
      <c r="D10">
        <v>526.13438106328999</v>
      </c>
      <c r="E10">
        <v>475</v>
      </c>
      <c r="F10">
        <v>2.3839999999999999</v>
      </c>
      <c r="G10">
        <v>2.423</v>
      </c>
      <c r="H10">
        <v>5.125</v>
      </c>
      <c r="J10" t="s">
        <v>4</v>
      </c>
      <c r="K10">
        <v>566.01877354749001</v>
      </c>
      <c r="L10">
        <v>504</v>
      </c>
      <c r="M10">
        <v>1.994</v>
      </c>
      <c r="N10">
        <v>2.0299999999999998</v>
      </c>
      <c r="O10">
        <v>8.0299999999999994</v>
      </c>
      <c r="Q10" t="s">
        <v>4</v>
      </c>
      <c r="R10">
        <v>607.46810837364706</v>
      </c>
      <c r="S10">
        <v>546</v>
      </c>
      <c r="T10">
        <v>2.0179999999999998</v>
      </c>
      <c r="U10">
        <v>2.0630000000000002</v>
      </c>
      <c r="V10">
        <v>11.162000000000001</v>
      </c>
    </row>
    <row r="11" spans="1:22" x14ac:dyDescent="0.3">
      <c r="A11" t="s">
        <v>5</v>
      </c>
      <c r="C11" t="s">
        <v>5</v>
      </c>
      <c r="D11">
        <v>516.45058132924601</v>
      </c>
      <c r="E11">
        <v>460</v>
      </c>
      <c r="F11">
        <v>0.84599999999999997</v>
      </c>
      <c r="G11">
        <v>0.86299999999999999</v>
      </c>
      <c r="H11">
        <v>2.036</v>
      </c>
      <c r="J11" t="s">
        <v>5</v>
      </c>
      <c r="K11">
        <v>554.21362423693597</v>
      </c>
      <c r="L11">
        <v>498</v>
      </c>
      <c r="M11">
        <v>0.876</v>
      </c>
      <c r="N11">
        <v>0.89500000000000002</v>
      </c>
      <c r="O11">
        <v>2.9020000000000001</v>
      </c>
      <c r="Q11" t="s">
        <v>5</v>
      </c>
      <c r="R11">
        <v>595.45445151317699</v>
      </c>
      <c r="S11">
        <v>534</v>
      </c>
      <c r="T11">
        <v>0.84899999999999998</v>
      </c>
      <c r="U11">
        <v>0.873</v>
      </c>
      <c r="V11">
        <v>4.4160000000000004</v>
      </c>
    </row>
    <row r="12" spans="1:22" x14ac:dyDescent="0.3">
      <c r="A12" t="s">
        <v>6</v>
      </c>
      <c r="C12" t="s">
        <v>6</v>
      </c>
      <c r="D12">
        <v>518.39769287935201</v>
      </c>
      <c r="E12">
        <v>458</v>
      </c>
      <c r="F12">
        <v>0.56399999999999995</v>
      </c>
      <c r="G12">
        <v>0.57799999999999996</v>
      </c>
      <c r="H12">
        <v>1.2749999999999999</v>
      </c>
      <c r="J12" t="s">
        <v>6</v>
      </c>
      <c r="K12">
        <v>560.47615426003097</v>
      </c>
      <c r="L12">
        <v>499</v>
      </c>
      <c r="M12">
        <v>0.59199999999999997</v>
      </c>
      <c r="N12">
        <v>0.60599999999999998</v>
      </c>
      <c r="O12">
        <v>1.9890000000000001</v>
      </c>
      <c r="Q12" t="s">
        <v>6</v>
      </c>
      <c r="R12">
        <v>602.79308136709801</v>
      </c>
      <c r="S12">
        <v>539</v>
      </c>
      <c r="T12">
        <v>0.53200000000000003</v>
      </c>
      <c r="U12">
        <v>0.55300000000000005</v>
      </c>
      <c r="V12">
        <v>2.8570000000000002</v>
      </c>
    </row>
    <row r="13" spans="1:22" x14ac:dyDescent="0.3">
      <c r="A13" t="s">
        <v>7</v>
      </c>
      <c r="C13" t="s">
        <v>7</v>
      </c>
      <c r="D13">
        <v>516.02021200000001</v>
      </c>
      <c r="E13">
        <v>486</v>
      </c>
      <c r="F13">
        <v>1.242</v>
      </c>
      <c r="G13">
        <v>1.286</v>
      </c>
      <c r="H13">
        <v>2.911</v>
      </c>
      <c r="J13" t="s">
        <v>7</v>
      </c>
      <c r="K13">
        <v>539.22932611732904</v>
      </c>
      <c r="L13">
        <v>517</v>
      </c>
      <c r="M13">
        <v>1.331</v>
      </c>
      <c r="N13">
        <v>1.3740000000000001</v>
      </c>
      <c r="O13">
        <v>3.6150000000000002</v>
      </c>
      <c r="Q13" t="s">
        <v>7</v>
      </c>
      <c r="R13">
        <v>555.34947839887604</v>
      </c>
      <c r="S13">
        <v>534</v>
      </c>
      <c r="T13">
        <v>1.6339999999999999</v>
      </c>
      <c r="U13">
        <v>1.6759999999999999</v>
      </c>
      <c r="V13">
        <v>3.8820000000000001</v>
      </c>
    </row>
    <row r="14" spans="1:22" x14ac:dyDescent="0.3">
      <c r="A14" t="s">
        <v>8</v>
      </c>
      <c r="C14" t="s">
        <v>56</v>
      </c>
      <c r="D14">
        <v>14849.68740943</v>
      </c>
      <c r="E14">
        <v>14030</v>
      </c>
      <c r="F14">
        <v>1.6519999999999999</v>
      </c>
      <c r="G14">
        <v>2.605</v>
      </c>
      <c r="H14">
        <v>4.0640000000000001</v>
      </c>
      <c r="J14" t="s">
        <v>56</v>
      </c>
      <c r="K14">
        <v>15375.6700978099</v>
      </c>
      <c r="L14">
        <v>14664</v>
      </c>
      <c r="M14">
        <v>1.631</v>
      </c>
      <c r="N14">
        <v>126.67400000000001</v>
      </c>
      <c r="O14">
        <v>155.749</v>
      </c>
      <c r="Q14" t="s">
        <v>56</v>
      </c>
      <c r="R14">
        <v>15960.8981417306</v>
      </c>
      <c r="S14">
        <v>15069</v>
      </c>
      <c r="T14">
        <v>1.625</v>
      </c>
      <c r="U14">
        <v>72.376999999999995</v>
      </c>
      <c r="V14">
        <v>201.636</v>
      </c>
    </row>
    <row r="15" spans="1:22" x14ac:dyDescent="0.3">
      <c r="A15" t="s">
        <v>56</v>
      </c>
      <c r="C15" t="s">
        <v>57</v>
      </c>
      <c r="D15">
        <v>14946.814432687701</v>
      </c>
      <c r="E15">
        <v>14366</v>
      </c>
      <c r="F15">
        <v>255.19300000000001</v>
      </c>
      <c r="G15">
        <v>255.489</v>
      </c>
      <c r="H15">
        <v>9732.1990000000005</v>
      </c>
      <c r="J15" t="s">
        <v>57</v>
      </c>
      <c r="K15">
        <v>15374.366660649601</v>
      </c>
      <c r="L15">
        <v>14739</v>
      </c>
      <c r="M15">
        <v>253.74600000000001</v>
      </c>
      <c r="N15">
        <v>254.46799999999999</v>
      </c>
      <c r="O15">
        <v>8475.2649999999994</v>
      </c>
      <c r="Q15" t="s">
        <v>57</v>
      </c>
      <c r="R15">
        <v>15831.909063442299</v>
      </c>
      <c r="S15">
        <v>15184</v>
      </c>
      <c r="T15">
        <v>258.28899999999999</v>
      </c>
      <c r="U15">
        <v>262.27</v>
      </c>
      <c r="V15">
        <v>16054.272000000001</v>
      </c>
    </row>
    <row r="16" spans="1:22" x14ac:dyDescent="0.3">
      <c r="A16" t="s">
        <v>57</v>
      </c>
      <c r="C16" t="s">
        <v>58</v>
      </c>
      <c r="D16">
        <v>14497.2884183078</v>
      </c>
      <c r="E16">
        <v>13852</v>
      </c>
      <c r="F16">
        <v>144.792</v>
      </c>
      <c r="G16">
        <v>152.00399999999999</v>
      </c>
      <c r="H16">
        <v>687.27800000000002</v>
      </c>
      <c r="J16" t="s">
        <v>58</v>
      </c>
      <c r="K16">
        <v>14973.599197428901</v>
      </c>
      <c r="L16">
        <v>14202</v>
      </c>
      <c r="M16">
        <v>140.79400000000001</v>
      </c>
      <c r="N16">
        <v>163.988</v>
      </c>
      <c r="O16">
        <v>2702.1469999999999</v>
      </c>
      <c r="Q16" t="s">
        <v>58</v>
      </c>
      <c r="R16">
        <v>15469.261106915599</v>
      </c>
      <c r="S16">
        <v>14764</v>
      </c>
      <c r="T16">
        <v>156.279</v>
      </c>
      <c r="U16">
        <v>211.161</v>
      </c>
      <c r="V16">
        <v>4195.2569999999996</v>
      </c>
    </row>
    <row r="17" spans="1:22" x14ac:dyDescent="0.3">
      <c r="A17" t="s">
        <v>58</v>
      </c>
      <c r="C17" t="s">
        <v>59</v>
      </c>
      <c r="D17">
        <v>15624.420360357601</v>
      </c>
      <c r="E17">
        <v>14640</v>
      </c>
      <c r="F17">
        <v>0.35</v>
      </c>
      <c r="G17">
        <v>1.1679999999999999</v>
      </c>
      <c r="H17">
        <v>5.1020000000000003</v>
      </c>
      <c r="J17" t="s">
        <v>59</v>
      </c>
      <c r="K17">
        <v>16418.1220193464</v>
      </c>
      <c r="L17">
        <v>15092</v>
      </c>
      <c r="M17">
        <v>0.35199999999999998</v>
      </c>
      <c r="N17">
        <v>6.6639999999999997</v>
      </c>
      <c r="O17">
        <v>22.75</v>
      </c>
      <c r="Q17" t="s">
        <v>59</v>
      </c>
      <c r="R17">
        <v>17407.474808909799</v>
      </c>
      <c r="S17">
        <v>15962</v>
      </c>
      <c r="T17">
        <v>0.35599999999999998</v>
      </c>
      <c r="U17">
        <v>42.155000000000001</v>
      </c>
      <c r="V17">
        <v>152.06399999999999</v>
      </c>
    </row>
    <row r="18" spans="1:22" x14ac:dyDescent="0.3">
      <c r="A18" t="s">
        <v>59</v>
      </c>
      <c r="C18" t="s">
        <v>60</v>
      </c>
      <c r="D18">
        <v>16041.7789724005</v>
      </c>
      <c r="E18">
        <v>15369</v>
      </c>
      <c r="F18">
        <v>46.305999999999997</v>
      </c>
      <c r="G18">
        <v>47.188000000000002</v>
      </c>
      <c r="H18">
        <v>92.450999999999993</v>
      </c>
      <c r="J18" t="s">
        <v>60</v>
      </c>
      <c r="K18">
        <v>16633.687757223699</v>
      </c>
      <c r="L18">
        <v>15603</v>
      </c>
      <c r="M18">
        <v>41.116999999999997</v>
      </c>
      <c r="N18">
        <v>44.902000000000001</v>
      </c>
      <c r="O18">
        <v>234.27799999999999</v>
      </c>
      <c r="Q18" t="s">
        <v>60</v>
      </c>
      <c r="R18">
        <v>17399.452871908601</v>
      </c>
      <c r="S18">
        <v>16238</v>
      </c>
      <c r="T18">
        <v>47.993000000000002</v>
      </c>
      <c r="U18">
        <v>78.668000000000006</v>
      </c>
      <c r="V18">
        <v>470.34</v>
      </c>
    </row>
    <row r="19" spans="1:22" x14ac:dyDescent="0.3">
      <c r="A19" t="s">
        <v>60</v>
      </c>
      <c r="C19" t="s">
        <v>61</v>
      </c>
      <c r="D19">
        <v>15271.684819939799</v>
      </c>
      <c r="E19">
        <v>14692</v>
      </c>
      <c r="F19">
        <v>50.414000000000001</v>
      </c>
      <c r="G19">
        <v>50.524000000000001</v>
      </c>
      <c r="H19">
        <v>72.462000000000003</v>
      </c>
      <c r="J19" t="s">
        <v>61</v>
      </c>
      <c r="K19">
        <v>15688.188454816</v>
      </c>
      <c r="L19">
        <v>15092</v>
      </c>
      <c r="M19">
        <v>45.853999999999999</v>
      </c>
      <c r="N19">
        <v>46.845999999999997</v>
      </c>
      <c r="O19">
        <v>147.26</v>
      </c>
      <c r="Q19" t="s">
        <v>61</v>
      </c>
      <c r="R19">
        <v>16090.7429319287</v>
      </c>
      <c r="S19">
        <v>15444</v>
      </c>
      <c r="T19">
        <v>51.768999999999998</v>
      </c>
      <c r="U19">
        <v>54.930999999999997</v>
      </c>
      <c r="V19">
        <v>308.07499999999999</v>
      </c>
    </row>
    <row r="20" spans="1:22" x14ac:dyDescent="0.3">
      <c r="A20" t="s">
        <v>61</v>
      </c>
      <c r="C20" t="s">
        <v>62</v>
      </c>
      <c r="D20">
        <v>15691.4428932107</v>
      </c>
      <c r="E20">
        <v>15257</v>
      </c>
      <c r="F20">
        <v>39.774000000000001</v>
      </c>
      <c r="G20">
        <v>39.912999999999997</v>
      </c>
      <c r="H20">
        <v>85.212999999999994</v>
      </c>
      <c r="J20" t="s">
        <v>62</v>
      </c>
      <c r="K20">
        <v>16036.471166421399</v>
      </c>
      <c r="L20">
        <v>15560</v>
      </c>
      <c r="M20">
        <v>36.128</v>
      </c>
      <c r="N20">
        <v>36.777999999999999</v>
      </c>
      <c r="O20">
        <v>228.136</v>
      </c>
      <c r="Q20" t="s">
        <v>62</v>
      </c>
      <c r="R20">
        <v>16350.6391252429</v>
      </c>
      <c r="S20">
        <v>15960</v>
      </c>
      <c r="T20">
        <v>40.156999999999996</v>
      </c>
      <c r="U20">
        <v>41.500999999999998</v>
      </c>
      <c r="V20">
        <v>158.89599999999999</v>
      </c>
    </row>
    <row r="21" spans="1:22" x14ac:dyDescent="0.3">
      <c r="A21" t="s">
        <v>62</v>
      </c>
      <c r="C21" t="s">
        <v>8</v>
      </c>
      <c r="D21">
        <v>16826.6695</v>
      </c>
      <c r="E21">
        <v>16306</v>
      </c>
      <c r="F21">
        <v>13.837</v>
      </c>
      <c r="G21">
        <v>14.087</v>
      </c>
      <c r="H21">
        <v>20.015000000000001</v>
      </c>
      <c r="J21" t="s">
        <v>8</v>
      </c>
      <c r="K21">
        <v>17262.431110000001</v>
      </c>
      <c r="L21">
        <v>16670</v>
      </c>
      <c r="M21">
        <v>13.339</v>
      </c>
      <c r="N21">
        <v>15.337999999999999</v>
      </c>
      <c r="O21">
        <v>30.9</v>
      </c>
      <c r="Q21" t="s">
        <v>8</v>
      </c>
      <c r="R21">
        <v>17772.747859605901</v>
      </c>
      <c r="S21">
        <v>17158</v>
      </c>
      <c r="T21">
        <v>14.156000000000001</v>
      </c>
      <c r="U21">
        <v>19.748999999999999</v>
      </c>
      <c r="V21">
        <v>68.634</v>
      </c>
    </row>
    <row r="22" spans="1:22" x14ac:dyDescent="0.3">
      <c r="A22" t="s">
        <v>23</v>
      </c>
      <c r="C22" t="s">
        <v>23</v>
      </c>
      <c r="D22">
        <v>1097.4971650083501</v>
      </c>
      <c r="E22">
        <v>999</v>
      </c>
      <c r="F22">
        <v>88.477999999999994</v>
      </c>
      <c r="G22">
        <v>88.656000000000006</v>
      </c>
      <c r="H22">
        <v>549.13300000000004</v>
      </c>
      <c r="J22" t="s">
        <v>23</v>
      </c>
      <c r="K22">
        <v>1168.74582427363</v>
      </c>
      <c r="L22">
        <v>1058</v>
      </c>
      <c r="M22">
        <v>79.787999999999997</v>
      </c>
      <c r="N22">
        <v>80</v>
      </c>
      <c r="O22">
        <v>1007.871</v>
      </c>
      <c r="Q22" t="s">
        <v>23</v>
      </c>
      <c r="R22">
        <v>1256.0559085853799</v>
      </c>
      <c r="S22">
        <v>1112</v>
      </c>
      <c r="T22">
        <v>92.863</v>
      </c>
      <c r="U22">
        <v>93.325999999999993</v>
      </c>
      <c r="V22">
        <v>2403.0920000000001</v>
      </c>
    </row>
    <row r="23" spans="1:22" x14ac:dyDescent="0.3">
      <c r="A23" t="s">
        <v>24</v>
      </c>
      <c r="C23" t="s">
        <v>24</v>
      </c>
      <c r="D23">
        <v>1112.6752413464201</v>
      </c>
      <c r="E23">
        <v>997</v>
      </c>
      <c r="F23">
        <v>47.030999999999999</v>
      </c>
      <c r="G23">
        <v>47.545000000000002</v>
      </c>
      <c r="H23">
        <v>254.441</v>
      </c>
      <c r="J23" t="s">
        <v>24</v>
      </c>
      <c r="K23">
        <v>1193.8902287257899</v>
      </c>
      <c r="L23">
        <v>1070</v>
      </c>
      <c r="M23">
        <v>41.055</v>
      </c>
      <c r="N23">
        <v>41.584000000000003</v>
      </c>
      <c r="O23">
        <v>504.07400000000001</v>
      </c>
      <c r="Q23" t="s">
        <v>24</v>
      </c>
      <c r="R23">
        <v>1288.3064358950601</v>
      </c>
      <c r="S23">
        <v>1134</v>
      </c>
      <c r="T23">
        <v>42.448999999999998</v>
      </c>
      <c r="U23">
        <v>43.031999999999996</v>
      </c>
      <c r="V23">
        <v>1381.2550000000001</v>
      </c>
    </row>
    <row r="24" spans="1:22" x14ac:dyDescent="0.3">
      <c r="A24" t="s">
        <v>9</v>
      </c>
      <c r="C24" t="s">
        <v>9</v>
      </c>
      <c r="D24">
        <v>1113.4670541585399</v>
      </c>
      <c r="E24">
        <v>996</v>
      </c>
      <c r="F24">
        <v>34.026000000000003</v>
      </c>
      <c r="G24">
        <v>34.704999999999998</v>
      </c>
      <c r="H24">
        <v>142.69200000000001</v>
      </c>
      <c r="J24" t="s">
        <v>9</v>
      </c>
      <c r="K24">
        <v>1196.2078546329501</v>
      </c>
      <c r="L24">
        <v>1070</v>
      </c>
      <c r="M24">
        <v>29.577000000000002</v>
      </c>
      <c r="N24">
        <v>30.238</v>
      </c>
      <c r="O24">
        <v>178.953</v>
      </c>
      <c r="Q24" t="s">
        <v>9</v>
      </c>
      <c r="R24">
        <v>1291.4224512014</v>
      </c>
      <c r="S24">
        <v>1137</v>
      </c>
      <c r="T24">
        <v>29.297999999999998</v>
      </c>
      <c r="U24">
        <v>29.989000000000001</v>
      </c>
      <c r="V24">
        <v>337.83</v>
      </c>
    </row>
    <row r="25" spans="1:22" x14ac:dyDescent="0.3">
      <c r="A25" t="s">
        <v>10</v>
      </c>
      <c r="C25" t="s">
        <v>10</v>
      </c>
      <c r="D25">
        <v>1127.1397179964499</v>
      </c>
      <c r="E25">
        <v>999</v>
      </c>
      <c r="F25">
        <v>18.710999999999999</v>
      </c>
      <c r="G25">
        <v>19.079000000000001</v>
      </c>
      <c r="H25">
        <v>51.267000000000003</v>
      </c>
      <c r="J25" t="s">
        <v>10</v>
      </c>
      <c r="K25">
        <v>1216.59710517137</v>
      </c>
      <c r="L25">
        <v>1077</v>
      </c>
      <c r="M25">
        <v>15.234</v>
      </c>
      <c r="N25">
        <v>15.613</v>
      </c>
      <c r="O25">
        <v>63.204999999999998</v>
      </c>
      <c r="Q25" t="s">
        <v>10</v>
      </c>
      <c r="R25">
        <v>1326.6519697614699</v>
      </c>
      <c r="S25">
        <v>1142</v>
      </c>
      <c r="T25">
        <v>15.925000000000001</v>
      </c>
      <c r="U25">
        <v>16.359000000000002</v>
      </c>
      <c r="V25">
        <v>104.85599999999999</v>
      </c>
    </row>
    <row r="26" spans="1:22" x14ac:dyDescent="0.3">
      <c r="A26" t="s">
        <v>11</v>
      </c>
      <c r="C26" t="s">
        <v>11</v>
      </c>
      <c r="D26">
        <v>1141.00308919388</v>
      </c>
      <c r="E26">
        <v>1014</v>
      </c>
      <c r="F26">
        <v>11.981</v>
      </c>
      <c r="G26">
        <v>12.486000000000001</v>
      </c>
      <c r="H26">
        <v>32.323</v>
      </c>
      <c r="J26" t="s">
        <v>11</v>
      </c>
      <c r="K26">
        <v>1235.3058907031</v>
      </c>
      <c r="L26">
        <v>1090</v>
      </c>
      <c r="M26">
        <v>11.853</v>
      </c>
      <c r="N26">
        <v>12.166</v>
      </c>
      <c r="O26">
        <v>42.250999999999998</v>
      </c>
      <c r="Q26" t="s">
        <v>11</v>
      </c>
      <c r="R26">
        <v>1346.2527877565899</v>
      </c>
      <c r="S26">
        <v>1167</v>
      </c>
      <c r="T26">
        <v>10.228999999999999</v>
      </c>
      <c r="U26">
        <v>10.689</v>
      </c>
      <c r="V26">
        <v>66.475999999999999</v>
      </c>
    </row>
    <row r="27" spans="1:22" x14ac:dyDescent="0.3">
      <c r="A27" t="s">
        <v>12</v>
      </c>
      <c r="C27" t="s">
        <v>12</v>
      </c>
      <c r="D27">
        <v>1177.2191439493799</v>
      </c>
      <c r="E27">
        <v>1027</v>
      </c>
      <c r="F27">
        <v>2.964</v>
      </c>
      <c r="G27">
        <v>3.0129999999999999</v>
      </c>
      <c r="H27">
        <v>4.4779999999999998</v>
      </c>
      <c r="J27" t="s">
        <v>12</v>
      </c>
      <c r="K27">
        <v>1289.5970733941599</v>
      </c>
      <c r="L27">
        <v>1125</v>
      </c>
      <c r="M27">
        <v>2.0249999999999999</v>
      </c>
      <c r="N27">
        <v>2.0760000000000001</v>
      </c>
      <c r="O27">
        <v>3.2970000000000002</v>
      </c>
      <c r="Q27" t="s">
        <v>12</v>
      </c>
      <c r="R27">
        <v>1430.94392388489</v>
      </c>
      <c r="S27">
        <v>1195</v>
      </c>
      <c r="T27">
        <v>2.0590000000000002</v>
      </c>
      <c r="U27">
        <v>2.1309999999999998</v>
      </c>
      <c r="V27">
        <v>3.9060000000000001</v>
      </c>
    </row>
    <row r="28" spans="1:22" x14ac:dyDescent="0.3">
      <c r="A28" t="s">
        <v>13</v>
      </c>
      <c r="C28" t="s">
        <v>63</v>
      </c>
      <c r="D28">
        <v>14884.4713477447</v>
      </c>
      <c r="E28">
        <v>14101</v>
      </c>
      <c r="F28">
        <v>2E-3</v>
      </c>
      <c r="G28">
        <v>1.7000000000000001E-2</v>
      </c>
      <c r="H28">
        <v>6.8000000000000005E-2</v>
      </c>
      <c r="J28" t="s">
        <v>63</v>
      </c>
      <c r="K28">
        <v>15482.908744623601</v>
      </c>
      <c r="L28">
        <v>14568</v>
      </c>
      <c r="M28">
        <v>7.0000000000000001E-3</v>
      </c>
      <c r="N28">
        <v>0.251</v>
      </c>
      <c r="O28">
        <v>1.873</v>
      </c>
      <c r="Q28" t="s">
        <v>63</v>
      </c>
      <c r="R28">
        <v>16172.2302160991</v>
      </c>
      <c r="S28">
        <v>15171</v>
      </c>
      <c r="T28">
        <v>2E-3</v>
      </c>
      <c r="U28">
        <v>1.3660000000000001</v>
      </c>
      <c r="V28">
        <v>14.268000000000001</v>
      </c>
    </row>
    <row r="29" spans="1:22" x14ac:dyDescent="0.3">
      <c r="A29" t="s">
        <v>63</v>
      </c>
      <c r="C29" t="s">
        <v>64</v>
      </c>
      <c r="D29">
        <v>15010.1680131022</v>
      </c>
      <c r="E29">
        <v>14438</v>
      </c>
      <c r="F29">
        <v>7.0000000000000001E-3</v>
      </c>
      <c r="G29">
        <v>1.4999999999999999E-2</v>
      </c>
      <c r="H29">
        <v>8.8999999999999996E-2</v>
      </c>
      <c r="J29" t="s">
        <v>64</v>
      </c>
      <c r="K29">
        <v>15413.8476264981</v>
      </c>
      <c r="L29">
        <v>14813</v>
      </c>
      <c r="M29">
        <v>5.0000000000000001E-3</v>
      </c>
      <c r="N29">
        <v>0.12</v>
      </c>
      <c r="O29">
        <v>1.153</v>
      </c>
      <c r="Q29" t="s">
        <v>64</v>
      </c>
      <c r="R29">
        <v>15835.1531906909</v>
      </c>
      <c r="S29">
        <v>15265</v>
      </c>
      <c r="T29">
        <v>5.0000000000000001E-3</v>
      </c>
      <c r="U29">
        <v>3.5870000000000002</v>
      </c>
      <c r="V29">
        <v>6.0750000000000002</v>
      </c>
    </row>
    <row r="30" spans="1:22" x14ac:dyDescent="0.3">
      <c r="A30" t="s">
        <v>64</v>
      </c>
      <c r="C30" t="s">
        <v>13</v>
      </c>
      <c r="D30">
        <v>15124.270864951999</v>
      </c>
      <c r="E30">
        <v>14675</v>
      </c>
      <c r="F30">
        <v>1.2E-2</v>
      </c>
      <c r="G30">
        <v>1.2999999999999999E-2</v>
      </c>
      <c r="H30">
        <v>0.13200000000000001</v>
      </c>
      <c r="J30" t="s">
        <v>13</v>
      </c>
      <c r="K30">
        <v>15487.1946894742</v>
      </c>
      <c r="L30">
        <v>14955</v>
      </c>
      <c r="M30">
        <v>5.0000000000000001E-3</v>
      </c>
      <c r="N30">
        <v>3.3000000000000002E-2</v>
      </c>
      <c r="O30">
        <v>2.9180000000000001</v>
      </c>
      <c r="Q30" t="s">
        <v>13</v>
      </c>
      <c r="R30">
        <v>15876.5927492093</v>
      </c>
      <c r="S30">
        <v>15232</v>
      </c>
      <c r="T30">
        <v>6.0000000000000001E-3</v>
      </c>
      <c r="U30">
        <v>9.0999999999999998E-2</v>
      </c>
      <c r="V30">
        <v>26.698</v>
      </c>
    </row>
    <row r="31" spans="1:22" x14ac:dyDescent="0.3">
      <c r="A31" t="s">
        <v>14</v>
      </c>
      <c r="C31" t="s">
        <v>14</v>
      </c>
      <c r="D31">
        <v>112.39847727999999</v>
      </c>
      <c r="E31">
        <v>108</v>
      </c>
      <c r="F31">
        <v>8.9999999999999993E-3</v>
      </c>
      <c r="G31">
        <v>8.9999999999999993E-3</v>
      </c>
      <c r="H31">
        <v>1.2E-2</v>
      </c>
      <c r="J31" t="s">
        <v>14</v>
      </c>
      <c r="K31">
        <v>115.82454916487301</v>
      </c>
      <c r="L31">
        <v>111</v>
      </c>
      <c r="M31">
        <v>1.6E-2</v>
      </c>
      <c r="N31">
        <v>1.7000000000000001E-2</v>
      </c>
      <c r="O31">
        <v>3.2000000000000001E-2</v>
      </c>
      <c r="Q31" t="s">
        <v>14</v>
      </c>
      <c r="R31">
        <v>119.35938400936401</v>
      </c>
      <c r="S31">
        <v>115</v>
      </c>
      <c r="T31">
        <v>7.0000000000000001E-3</v>
      </c>
      <c r="U31">
        <v>8.0000000000000002E-3</v>
      </c>
      <c r="V31">
        <v>1.7000000000000001E-2</v>
      </c>
    </row>
    <row r="32" spans="1:22" x14ac:dyDescent="0.3">
      <c r="A32" t="s">
        <v>15</v>
      </c>
      <c r="C32" t="s">
        <v>15</v>
      </c>
      <c r="D32">
        <v>114.54143000000001</v>
      </c>
      <c r="E32">
        <v>108</v>
      </c>
      <c r="F32">
        <v>1E-3</v>
      </c>
      <c r="G32">
        <v>1E-3</v>
      </c>
      <c r="H32">
        <v>4.0000000000000001E-3</v>
      </c>
      <c r="J32" t="s">
        <v>15</v>
      </c>
      <c r="K32">
        <v>119.619782595305</v>
      </c>
      <c r="L32">
        <v>112</v>
      </c>
      <c r="M32">
        <v>3.0000000000000001E-3</v>
      </c>
      <c r="N32">
        <v>3.0000000000000001E-3</v>
      </c>
      <c r="O32">
        <v>1.0999999999999999E-2</v>
      </c>
      <c r="Q32" t="s">
        <v>15</v>
      </c>
      <c r="R32">
        <v>124.51312638125</v>
      </c>
      <c r="S32">
        <v>119</v>
      </c>
      <c r="T32">
        <v>2E-3</v>
      </c>
      <c r="U32">
        <v>2E-3</v>
      </c>
      <c r="V32">
        <v>5.0000000000000001E-3</v>
      </c>
    </row>
    <row r="33" spans="1:22" x14ac:dyDescent="0.3">
      <c r="A33" t="s">
        <v>16</v>
      </c>
      <c r="C33" t="s">
        <v>16</v>
      </c>
      <c r="D33">
        <v>115.7158494</v>
      </c>
      <c r="E33">
        <v>110</v>
      </c>
      <c r="F33">
        <v>0</v>
      </c>
      <c r="G33">
        <v>0</v>
      </c>
      <c r="H33">
        <v>3.0000000000000001E-3</v>
      </c>
      <c r="J33" t="s">
        <v>16</v>
      </c>
      <c r="K33">
        <v>120.044038830592</v>
      </c>
      <c r="L33">
        <v>114</v>
      </c>
      <c r="M33">
        <v>1E-3</v>
      </c>
      <c r="N33">
        <v>1E-3</v>
      </c>
      <c r="O33">
        <v>5.0000000000000001E-3</v>
      </c>
      <c r="Q33" t="s">
        <v>16</v>
      </c>
      <c r="R33">
        <v>124.03417625253</v>
      </c>
      <c r="S33">
        <v>119</v>
      </c>
      <c r="T33">
        <v>0</v>
      </c>
      <c r="U33">
        <v>0</v>
      </c>
      <c r="V33">
        <v>3.0000000000000001E-3</v>
      </c>
    </row>
    <row r="34" spans="1:22" x14ac:dyDescent="0.3">
      <c r="A34" t="s">
        <v>17</v>
      </c>
      <c r="C34" t="s">
        <v>17</v>
      </c>
      <c r="D34">
        <v>117.64242</v>
      </c>
      <c r="E34">
        <v>114</v>
      </c>
      <c r="F34">
        <v>5.0000000000000001E-3</v>
      </c>
      <c r="G34">
        <v>5.0000000000000001E-3</v>
      </c>
      <c r="H34">
        <v>7.0000000000000001E-3</v>
      </c>
      <c r="J34" t="s">
        <v>17</v>
      </c>
      <c r="K34">
        <v>120.359201356624</v>
      </c>
      <c r="L34">
        <v>117</v>
      </c>
      <c r="M34">
        <v>0.01</v>
      </c>
      <c r="N34">
        <v>0.01</v>
      </c>
      <c r="O34">
        <v>1.9E-2</v>
      </c>
      <c r="Q34" t="s">
        <v>17</v>
      </c>
      <c r="R34">
        <v>122.79968164388301</v>
      </c>
      <c r="S34">
        <v>119</v>
      </c>
      <c r="T34">
        <v>5.0000000000000001E-3</v>
      </c>
      <c r="U34">
        <v>5.0000000000000001E-3</v>
      </c>
      <c r="V34">
        <v>8.9999999999999993E-3</v>
      </c>
    </row>
    <row r="35" spans="1:22" x14ac:dyDescent="0.3">
      <c r="A35" t="s">
        <v>18</v>
      </c>
      <c r="C35" t="s">
        <v>18</v>
      </c>
      <c r="D35">
        <v>118.768</v>
      </c>
      <c r="E35">
        <v>112</v>
      </c>
      <c r="F35">
        <v>3.0000000000000001E-3</v>
      </c>
      <c r="G35">
        <v>3.0000000000000001E-3</v>
      </c>
      <c r="H35">
        <v>5.0000000000000001E-3</v>
      </c>
      <c r="J35" t="s">
        <v>18</v>
      </c>
      <c r="K35">
        <v>122.44295553949399</v>
      </c>
      <c r="L35">
        <v>118</v>
      </c>
      <c r="M35">
        <v>8.0000000000000002E-3</v>
      </c>
      <c r="N35">
        <v>8.0000000000000002E-3</v>
      </c>
      <c r="O35">
        <v>1.2999999999999999E-2</v>
      </c>
      <c r="Q35" t="s">
        <v>18</v>
      </c>
      <c r="R35">
        <v>125.54159570823199</v>
      </c>
      <c r="S35">
        <v>120</v>
      </c>
      <c r="T35">
        <v>3.0000000000000001E-3</v>
      </c>
      <c r="U35">
        <v>3.0000000000000001E-3</v>
      </c>
      <c r="V35">
        <v>6.0000000000000001E-3</v>
      </c>
    </row>
    <row r="36" spans="1:22" x14ac:dyDescent="0.3">
      <c r="A36" t="s">
        <v>19</v>
      </c>
      <c r="C36" t="s">
        <v>19</v>
      </c>
      <c r="D36">
        <v>125.81399999999999</v>
      </c>
      <c r="E36">
        <v>121</v>
      </c>
      <c r="F36">
        <v>0</v>
      </c>
      <c r="G36">
        <v>0</v>
      </c>
      <c r="H36">
        <v>1E-3</v>
      </c>
      <c r="J36" t="s">
        <v>19</v>
      </c>
      <c r="K36">
        <v>129.18185487528299</v>
      </c>
      <c r="L36">
        <v>124</v>
      </c>
      <c r="M36">
        <v>1E-3</v>
      </c>
      <c r="N36">
        <v>2E-3</v>
      </c>
      <c r="O36">
        <v>5.0000000000000001E-3</v>
      </c>
      <c r="Q36" t="s">
        <v>19</v>
      </c>
      <c r="R36">
        <v>132.63795037692699</v>
      </c>
      <c r="S36">
        <v>128</v>
      </c>
      <c r="T36">
        <v>0</v>
      </c>
      <c r="U36">
        <v>1E-3</v>
      </c>
      <c r="V36">
        <v>3.0000000000000001E-3</v>
      </c>
    </row>
    <row r="37" spans="1:22" x14ac:dyDescent="0.3">
      <c r="A37" t="s">
        <v>20</v>
      </c>
      <c r="C37" t="s">
        <v>65</v>
      </c>
      <c r="D37">
        <v>121.42153267426001</v>
      </c>
      <c r="E37">
        <v>117</v>
      </c>
      <c r="F37">
        <v>0.01</v>
      </c>
      <c r="G37">
        <v>0.01</v>
      </c>
      <c r="H37">
        <v>1.9E-2</v>
      </c>
      <c r="J37" t="s">
        <v>65</v>
      </c>
      <c r="K37">
        <v>125.165368593889</v>
      </c>
      <c r="L37">
        <v>119</v>
      </c>
      <c r="M37">
        <v>2.1999999999999999E-2</v>
      </c>
      <c r="N37">
        <v>2.4E-2</v>
      </c>
      <c r="O37">
        <v>4.4999999999999998E-2</v>
      </c>
      <c r="Q37" t="s">
        <v>65</v>
      </c>
      <c r="R37">
        <v>128.73993347692999</v>
      </c>
      <c r="S37">
        <v>124</v>
      </c>
      <c r="T37">
        <v>0.01</v>
      </c>
      <c r="U37">
        <v>0.01</v>
      </c>
      <c r="V37">
        <v>2.4E-2</v>
      </c>
    </row>
    <row r="38" spans="1:22" x14ac:dyDescent="0.3">
      <c r="A38" t="s">
        <v>65</v>
      </c>
      <c r="C38" t="s">
        <v>66</v>
      </c>
      <c r="D38">
        <v>122.73988661999999</v>
      </c>
      <c r="E38">
        <v>115</v>
      </c>
      <c r="F38">
        <v>6.0000000000000001E-3</v>
      </c>
      <c r="G38">
        <v>6.0000000000000001E-3</v>
      </c>
      <c r="H38">
        <v>8.9999999999999993E-3</v>
      </c>
      <c r="J38" t="s">
        <v>66</v>
      </c>
      <c r="K38">
        <v>127.478732298117</v>
      </c>
      <c r="L38">
        <v>121</v>
      </c>
      <c r="M38">
        <v>1.4E-2</v>
      </c>
      <c r="N38">
        <v>1.4E-2</v>
      </c>
      <c r="O38">
        <v>2.3E-2</v>
      </c>
      <c r="Q38" t="s">
        <v>66</v>
      </c>
      <c r="R38">
        <v>132.17035091491601</v>
      </c>
      <c r="S38">
        <v>126</v>
      </c>
      <c r="T38">
        <v>6.0000000000000001E-3</v>
      </c>
      <c r="U38">
        <v>6.0000000000000001E-3</v>
      </c>
      <c r="V38">
        <v>1.0999999999999999E-2</v>
      </c>
    </row>
    <row r="39" spans="1:22" x14ac:dyDescent="0.3">
      <c r="A39" t="s">
        <v>66</v>
      </c>
      <c r="C39" t="s">
        <v>67</v>
      </c>
      <c r="D39">
        <v>123.43671500000001</v>
      </c>
      <c r="E39">
        <v>120</v>
      </c>
      <c r="F39">
        <v>5.0000000000000001E-3</v>
      </c>
      <c r="G39">
        <v>5.0000000000000001E-3</v>
      </c>
      <c r="H39">
        <v>7.0000000000000001E-3</v>
      </c>
      <c r="J39" t="s">
        <v>67</v>
      </c>
      <c r="K39">
        <v>126.332802457474</v>
      </c>
      <c r="L39">
        <v>121</v>
      </c>
      <c r="M39">
        <v>0.01</v>
      </c>
      <c r="N39">
        <v>0.01</v>
      </c>
      <c r="O39">
        <v>1.7999999999999999E-2</v>
      </c>
      <c r="Q39" t="s">
        <v>67</v>
      </c>
      <c r="R39">
        <v>129.018532958582</v>
      </c>
      <c r="S39">
        <v>125</v>
      </c>
      <c r="T39">
        <v>4.0000000000000001E-3</v>
      </c>
      <c r="U39">
        <v>4.0000000000000001E-3</v>
      </c>
      <c r="V39">
        <v>8.0000000000000002E-3</v>
      </c>
    </row>
    <row r="40" spans="1:22" x14ac:dyDescent="0.3">
      <c r="A40" t="s">
        <v>67</v>
      </c>
      <c r="C40" t="s">
        <v>68</v>
      </c>
      <c r="D40">
        <v>129.37072850624901</v>
      </c>
      <c r="E40">
        <v>127</v>
      </c>
      <c r="F40">
        <v>2.1000000000000001E-2</v>
      </c>
      <c r="G40">
        <v>2.1999999999999999E-2</v>
      </c>
      <c r="H40">
        <v>2.5999999999999999E-2</v>
      </c>
      <c r="J40" t="s">
        <v>68</v>
      </c>
      <c r="K40">
        <v>131.33381798024999</v>
      </c>
      <c r="L40">
        <v>128</v>
      </c>
      <c r="M40">
        <v>4.4999999999999998E-2</v>
      </c>
      <c r="N40">
        <v>4.5999999999999999E-2</v>
      </c>
      <c r="O40">
        <v>5.8999999999999997E-2</v>
      </c>
      <c r="Q40" t="s">
        <v>68</v>
      </c>
      <c r="R40">
        <v>133.43343271018</v>
      </c>
      <c r="S40">
        <v>131</v>
      </c>
      <c r="T40">
        <v>1.9E-2</v>
      </c>
      <c r="U40">
        <v>0.02</v>
      </c>
      <c r="V40">
        <v>2.7E-2</v>
      </c>
    </row>
    <row r="41" spans="1:22" x14ac:dyDescent="0.3">
      <c r="A41" t="s">
        <v>68</v>
      </c>
      <c r="C41" t="s">
        <v>69</v>
      </c>
      <c r="D41">
        <v>129.44120000000001</v>
      </c>
      <c r="E41">
        <v>128</v>
      </c>
      <c r="F41">
        <v>1.7000000000000001E-2</v>
      </c>
      <c r="G41">
        <v>1.7999999999999999E-2</v>
      </c>
      <c r="H41">
        <v>2.1000000000000001E-2</v>
      </c>
      <c r="J41" t="s">
        <v>69</v>
      </c>
      <c r="K41">
        <v>130.07228460617699</v>
      </c>
      <c r="L41">
        <v>129</v>
      </c>
      <c r="M41">
        <v>2.8000000000000001E-2</v>
      </c>
      <c r="N41">
        <v>2.9000000000000001E-2</v>
      </c>
      <c r="O41">
        <v>3.5000000000000003E-2</v>
      </c>
      <c r="Q41" t="s">
        <v>69</v>
      </c>
      <c r="R41">
        <v>130.99961688012101</v>
      </c>
      <c r="S41">
        <v>130</v>
      </c>
      <c r="T41">
        <v>1.6E-2</v>
      </c>
      <c r="U41">
        <v>1.6E-2</v>
      </c>
      <c r="V41">
        <v>1.9E-2</v>
      </c>
    </row>
    <row r="42" spans="1:22" x14ac:dyDescent="0.3">
      <c r="A42" t="s">
        <v>69</v>
      </c>
      <c r="C42" t="s">
        <v>70</v>
      </c>
      <c r="D42">
        <v>126.60014</v>
      </c>
      <c r="E42">
        <v>119</v>
      </c>
      <c r="F42">
        <v>1E-3</v>
      </c>
      <c r="G42">
        <v>1E-3</v>
      </c>
      <c r="H42">
        <v>2E-3</v>
      </c>
      <c r="J42" t="s">
        <v>70</v>
      </c>
      <c r="K42">
        <v>132.50466387189499</v>
      </c>
      <c r="L42">
        <v>122</v>
      </c>
      <c r="M42">
        <v>2E-3</v>
      </c>
      <c r="N42">
        <v>2E-3</v>
      </c>
      <c r="O42">
        <v>4.0000000000000001E-3</v>
      </c>
      <c r="Q42" t="s">
        <v>70</v>
      </c>
      <c r="R42">
        <v>138.76465639146301</v>
      </c>
      <c r="S42">
        <v>129</v>
      </c>
      <c r="T42">
        <v>1E-3</v>
      </c>
      <c r="U42">
        <v>1E-3</v>
      </c>
      <c r="V42">
        <v>2E-3</v>
      </c>
    </row>
    <row r="43" spans="1:22" x14ac:dyDescent="0.3">
      <c r="A43" t="s">
        <v>70</v>
      </c>
      <c r="C43" t="s">
        <v>20</v>
      </c>
      <c r="D43">
        <v>130.660780300407</v>
      </c>
      <c r="E43">
        <v>122</v>
      </c>
      <c r="F43">
        <v>6.0000000000000001E-3</v>
      </c>
      <c r="G43">
        <v>7.0000000000000001E-3</v>
      </c>
      <c r="H43">
        <v>8.9999999999999993E-3</v>
      </c>
      <c r="J43" t="s">
        <v>20</v>
      </c>
      <c r="K43">
        <v>136.473243504274</v>
      </c>
      <c r="L43">
        <v>127</v>
      </c>
      <c r="M43">
        <v>1.9E-2</v>
      </c>
      <c r="N43">
        <v>0.02</v>
      </c>
      <c r="O43">
        <v>2.5999999999999999E-2</v>
      </c>
      <c r="Q43" t="s">
        <v>20</v>
      </c>
      <c r="R43">
        <v>142.912411811091</v>
      </c>
      <c r="S43">
        <v>134</v>
      </c>
      <c r="T43">
        <v>6.0000000000000001E-3</v>
      </c>
      <c r="U43">
        <v>6.0000000000000001E-3</v>
      </c>
      <c r="V43">
        <v>8.9999999999999993E-3</v>
      </c>
    </row>
    <row r="44" spans="1:22" x14ac:dyDescent="0.3">
      <c r="A44" t="s">
        <v>21</v>
      </c>
      <c r="C44" t="s">
        <v>71</v>
      </c>
      <c r="D44">
        <v>338.49706432175998</v>
      </c>
      <c r="E44">
        <v>330</v>
      </c>
      <c r="F44">
        <v>1.889</v>
      </c>
      <c r="G44">
        <v>1.929</v>
      </c>
      <c r="H44">
        <v>2.8540000000000001</v>
      </c>
      <c r="J44" t="s">
        <v>71</v>
      </c>
      <c r="K44">
        <v>344.76979549124502</v>
      </c>
      <c r="L44">
        <v>335</v>
      </c>
      <c r="M44">
        <v>1.2709999999999999</v>
      </c>
      <c r="N44">
        <v>1.3109999999999999</v>
      </c>
      <c r="O44">
        <v>2.17</v>
      </c>
      <c r="Q44" t="s">
        <v>71</v>
      </c>
      <c r="R44">
        <v>350.72265273769199</v>
      </c>
      <c r="S44">
        <v>343</v>
      </c>
      <c r="T44">
        <v>1.1950000000000001</v>
      </c>
      <c r="U44">
        <v>1.236</v>
      </c>
      <c r="V44">
        <v>2.2509999999999999</v>
      </c>
    </row>
    <row r="45" spans="1:22" x14ac:dyDescent="0.3">
      <c r="A45" t="s">
        <v>22</v>
      </c>
      <c r="C45" t="s">
        <v>72</v>
      </c>
      <c r="D45">
        <v>341.45469644500002</v>
      </c>
      <c r="E45">
        <v>329</v>
      </c>
      <c r="F45">
        <v>0.92</v>
      </c>
      <c r="G45">
        <v>0.95199999999999996</v>
      </c>
      <c r="H45">
        <v>2.2200000000000002</v>
      </c>
      <c r="J45" t="s">
        <v>72</v>
      </c>
      <c r="K45">
        <v>349.36517897861398</v>
      </c>
      <c r="L45">
        <v>339</v>
      </c>
      <c r="M45">
        <v>1.5429999999999999</v>
      </c>
      <c r="N45">
        <v>1.6020000000000001</v>
      </c>
      <c r="O45">
        <v>2.6819999999999999</v>
      </c>
      <c r="Q45" t="s">
        <v>72</v>
      </c>
      <c r="R45">
        <v>357.06572938351002</v>
      </c>
      <c r="S45">
        <v>344</v>
      </c>
      <c r="T45">
        <v>1.046</v>
      </c>
      <c r="U45">
        <v>1.083</v>
      </c>
      <c r="V45">
        <v>2.2090000000000001</v>
      </c>
    </row>
    <row r="46" spans="1:22" x14ac:dyDescent="0.3">
      <c r="A46" t="s">
        <v>71</v>
      </c>
      <c r="C46" t="s">
        <v>73</v>
      </c>
      <c r="D46">
        <v>343.80414450720002</v>
      </c>
      <c r="E46">
        <v>336</v>
      </c>
      <c r="F46">
        <v>0.91600000000000004</v>
      </c>
      <c r="G46">
        <v>0.94899999999999995</v>
      </c>
      <c r="H46">
        <v>1.7210000000000001</v>
      </c>
      <c r="J46" t="s">
        <v>73</v>
      </c>
      <c r="K46">
        <v>349.920542432952</v>
      </c>
      <c r="L46">
        <v>339</v>
      </c>
      <c r="M46">
        <v>0.93899999999999995</v>
      </c>
      <c r="N46">
        <v>0.97299999999999998</v>
      </c>
      <c r="O46">
        <v>1.61</v>
      </c>
      <c r="Q46" t="s">
        <v>73</v>
      </c>
      <c r="R46">
        <v>355.62406027129902</v>
      </c>
      <c r="S46">
        <v>348</v>
      </c>
      <c r="T46">
        <v>1.056</v>
      </c>
      <c r="U46">
        <v>1.095</v>
      </c>
      <c r="V46">
        <v>1.8759999999999999</v>
      </c>
    </row>
    <row r="47" spans="1:22" x14ac:dyDescent="0.3">
      <c r="A47" t="s">
        <v>72</v>
      </c>
      <c r="C47" t="s">
        <v>21</v>
      </c>
      <c r="D47">
        <v>343.21494021320001</v>
      </c>
      <c r="E47">
        <v>330</v>
      </c>
      <c r="F47">
        <v>1.4730000000000001</v>
      </c>
      <c r="G47">
        <v>1.5229999999999999</v>
      </c>
      <c r="H47">
        <v>2.3940000000000001</v>
      </c>
      <c r="J47" t="s">
        <v>21</v>
      </c>
      <c r="K47">
        <v>350.184288508755</v>
      </c>
      <c r="L47">
        <v>340</v>
      </c>
      <c r="M47">
        <v>1.458</v>
      </c>
      <c r="N47">
        <v>1.486</v>
      </c>
      <c r="O47">
        <v>1.8520000000000001</v>
      </c>
      <c r="Q47" t="s">
        <v>21</v>
      </c>
      <c r="R47">
        <v>358.53396769053398</v>
      </c>
      <c r="S47">
        <v>344</v>
      </c>
      <c r="T47">
        <v>0.68600000000000005</v>
      </c>
      <c r="U47">
        <v>0.71399999999999997</v>
      </c>
      <c r="V47">
        <v>1.2270000000000001</v>
      </c>
    </row>
    <row r="48" spans="1:22" x14ac:dyDescent="0.3">
      <c r="A48" t="s">
        <v>73</v>
      </c>
      <c r="C48" t="s">
        <v>22</v>
      </c>
      <c r="D48">
        <v>350.8946037</v>
      </c>
      <c r="E48">
        <v>343</v>
      </c>
      <c r="F48">
        <v>0.89200000000000002</v>
      </c>
      <c r="G48">
        <v>0.92300000000000004</v>
      </c>
      <c r="H48">
        <v>1.4770000000000001</v>
      </c>
      <c r="J48" t="s">
        <v>22</v>
      </c>
      <c r="K48">
        <v>356.091666154824</v>
      </c>
      <c r="L48">
        <v>348</v>
      </c>
      <c r="M48">
        <v>0.90200000000000002</v>
      </c>
      <c r="N48">
        <v>0.94</v>
      </c>
      <c r="O48">
        <v>1.5429999999999999</v>
      </c>
      <c r="Q48" t="s">
        <v>22</v>
      </c>
      <c r="R48">
        <v>362.61906043605501</v>
      </c>
      <c r="S48">
        <v>352</v>
      </c>
      <c r="T48">
        <v>0.81100000000000005</v>
      </c>
      <c r="U48">
        <v>0.84299999999999997</v>
      </c>
      <c r="V48">
        <v>1.4690000000000001</v>
      </c>
    </row>
    <row r="49" spans="8:22" x14ac:dyDescent="0.3">
      <c r="H49">
        <f>AVERAGE(H3:H48)</f>
        <v>255.60063043478257</v>
      </c>
      <c r="O49">
        <f>AVERAGE(O3:O48)</f>
        <v>300.6745217391304</v>
      </c>
      <c r="V49">
        <f>AVERAGE(V3:V48)</f>
        <v>564.94089130434782</v>
      </c>
    </row>
  </sheetData>
  <sortState xmlns:xlrd2="http://schemas.microsoft.com/office/spreadsheetml/2017/richdata2" ref="J3:O48">
    <sortCondition ref="J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- Row</vt:lpstr>
      <vt:lpstr>Results - Filtered</vt:lpstr>
      <vt:lpstr>Tables Latex</vt:lpstr>
      <vt:lpstr>Costs</vt:lpstr>
      <vt:lpstr>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2015-06-05T18:19:34Z</dcterms:created>
  <dcterms:modified xsi:type="dcterms:W3CDTF">2021-01-07T09:00:54Z</dcterms:modified>
</cp:coreProperties>
</file>